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9"/>
  <workbookPr/>
  <mc:AlternateContent xmlns:mc="http://schemas.openxmlformats.org/markup-compatibility/2006">
    <mc:Choice Requires="x15">
      <x15ac:absPath xmlns:x15ac="http://schemas.microsoft.com/office/spreadsheetml/2010/11/ac" url="C:\Users\hp\Dropbox\Slättenhus styrelse\Slättenhus 717917-6826\2 Årsmötesprotokoll samt underag till mötet\Underlag till årsmötet 2023\"/>
    </mc:Choice>
  </mc:AlternateContent>
  <xr:revisionPtr revIDLastSave="1155" documentId="13_ncr:1_{4F6B1C55-35F5-46EC-8CC2-4C9C5EA641E6}" xr6:coauthVersionLast="47" xr6:coauthVersionMax="47" xr10:uidLastSave="{65685E9F-5861-43E6-92DD-184EB2F6281C}"/>
  <bookViews>
    <workbookView xWindow="-110" yWindow="-110" windowWidth="19420" windowHeight="10420" xr2:uid="{00000000-000D-0000-FFFF-FFFF00000000}"/>
  </bookViews>
  <sheets>
    <sheet name="Budget" sheetId="2" r:id="rId1"/>
    <sheet name="Cirkeldiagram Utfall 2023" sheetId="3" r:id="rId2"/>
    <sheet name="Blad1" sheetId="4" r:id="rId3"/>
  </sheets>
  <definedNames>
    <definedName name="_xlnm.Print_Area" localSheetId="0">Budget!$A$1:$C$48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B33" i="2"/>
  <c r="F8" i="2"/>
  <c r="G8" i="2"/>
  <c r="G22" i="2"/>
  <c r="B14" i="2" s="1"/>
  <c r="B12" i="2"/>
  <c r="C8" i="2"/>
  <c r="G12" i="2"/>
  <c r="B13" i="2" s="1"/>
  <c r="G29" i="2"/>
  <c r="H8" i="2"/>
  <c r="C12" i="2" s="1"/>
  <c r="H12" i="2"/>
  <c r="C13" i="2" s="1"/>
  <c r="H22" i="2"/>
  <c r="C14" i="2" s="1"/>
  <c r="O37" i="2"/>
  <c r="P37" i="2"/>
  <c r="Q37" i="2"/>
  <c r="R37" i="2"/>
  <c r="N37" i="2"/>
  <c r="H29" i="2"/>
  <c r="F29" i="2"/>
  <c r="I29" i="2" s="1"/>
  <c r="F12" i="2"/>
  <c r="I12" i="2" s="1"/>
  <c r="C33" i="2"/>
  <c r="C27" i="2"/>
  <c r="C22" i="2"/>
  <c r="B15" i="2" l="1"/>
  <c r="G31" i="2"/>
  <c r="I8" i="2"/>
  <c r="I22" i="2"/>
  <c r="B16" i="2"/>
  <c r="B35" i="2" s="1"/>
  <c r="B37" i="2" s="1"/>
  <c r="C15" i="2"/>
  <c r="C16" i="2" s="1"/>
  <c r="C35" i="2" s="1"/>
  <c r="H31" i="2"/>
  <c r="C37" i="2"/>
  <c r="F31" i="2"/>
  <c r="I31" i="2" s="1"/>
  <c r="B38" i="2" l="1"/>
  <c r="B40" i="2" s="1"/>
  <c r="C39" i="2"/>
  <c r="C40" i="2" s="1"/>
</calcChain>
</file>

<file path=xl/sharedStrings.xml><?xml version="1.0" encoding="utf-8"?>
<sst xmlns="http://schemas.openxmlformats.org/spreadsheetml/2006/main" count="181" uniqueCount="135">
  <si>
    <t>Budget, nettointäkter och nettoutgifter</t>
  </si>
  <si>
    <t>Avhjälpande och planerat underhåll 2024-2028, Nettokostnader i tusen kronor</t>
  </si>
  <si>
    <t>Totala intäkter och utgifter</t>
  </si>
  <si>
    <t>Utfall 2023</t>
  </si>
  <si>
    <t>Budget 2024</t>
  </si>
  <si>
    <t>Underhållskostnader anläggning, netto</t>
  </si>
  <si>
    <t>Budget 2023</t>
  </si>
  <si>
    <t>budget - utfall</t>
  </si>
  <si>
    <t>Anläggningsdel</t>
  </si>
  <si>
    <t>Material</t>
  </si>
  <si>
    <t>Åtgärd</t>
  </si>
  <si>
    <t>Intäkter</t>
  </si>
  <si>
    <t xml:space="preserve"> </t>
  </si>
  <si>
    <t>Löpande underhåll</t>
  </si>
  <si>
    <t>Kvartalsavgifter Q1</t>
  </si>
  <si>
    <t>El, förbrukning</t>
  </si>
  <si>
    <t>Byggnader och tak, plåtar</t>
  </si>
  <si>
    <t>Kvartalsavgifter Q2</t>
  </si>
  <si>
    <t>vinterväghållning och grönytor</t>
  </si>
  <si>
    <t>Hängrännor och takhuvar i plåt</t>
  </si>
  <si>
    <t>Målad plåt</t>
  </si>
  <si>
    <t>Byte/ommålning</t>
  </si>
  <si>
    <t>350*</t>
  </si>
  <si>
    <t>*Takhuvar i plåt och trä ex moms enligt offert WeFix</t>
  </si>
  <si>
    <t>Kvartalsavgifter Q3</t>
  </si>
  <si>
    <t>kabel-TV avgifter*</t>
  </si>
  <si>
    <t>Takpapp (Gjordes 2022)</t>
  </si>
  <si>
    <t>Byte 2047</t>
  </si>
  <si>
    <t>Kvartalsavgifter Q4</t>
  </si>
  <si>
    <t>vatten &amp; avlopp</t>
  </si>
  <si>
    <t xml:space="preserve">Takavrinning </t>
  </si>
  <si>
    <t>kontroll/inspektion</t>
  </si>
  <si>
    <t>Summa intäkter</t>
  </si>
  <si>
    <t>Summa fortlöpande underhåll</t>
  </si>
  <si>
    <t xml:space="preserve">moms </t>
  </si>
  <si>
    <t>Avfuktare i grunden</t>
  </si>
  <si>
    <t>Förebyggande underhåll</t>
  </si>
  <si>
    <t>Avfuktare, fuktåtgärder, fuktmätning</t>
  </si>
  <si>
    <t>byte, reinvestering</t>
  </si>
  <si>
    <t>plastläggning i grunderna för att minska fukten i luften, renssilar</t>
  </si>
  <si>
    <t>Underhållskostnader anläggning</t>
  </si>
  <si>
    <t>Service avfuktare</t>
  </si>
  <si>
    <t>köpa in fuktmätare och mättjänst/avläsning</t>
  </si>
  <si>
    <t>Summa Förebyggande underhåll</t>
  </si>
  <si>
    <t>Stamledningar avlopp och vatten</t>
  </si>
  <si>
    <t>Avloppsledningar</t>
  </si>
  <si>
    <t>Plast</t>
  </si>
  <si>
    <t>Reparationer</t>
  </si>
  <si>
    <t>råttstopp</t>
  </si>
  <si>
    <t>Avhjälpande och planerat underhåll</t>
  </si>
  <si>
    <t>Vattenledningar</t>
  </si>
  <si>
    <t>stål/koppar</t>
  </si>
  <si>
    <t>Byte</t>
  </si>
  <si>
    <t>2014 besiktigades inkommande vattenrör i grunden. Besiktiga igen och ta in offerter för nydragning. Gör en vattenanalys för mäta kvalité. Har koppar fällts ut? Finns det svamp?</t>
  </si>
  <si>
    <t>Övriga kostnader</t>
  </si>
  <si>
    <t>150 000 förra budgeten</t>
  </si>
  <si>
    <t>Summa Underhållskostnader</t>
  </si>
  <si>
    <t>Garage</t>
  </si>
  <si>
    <t>Kantbalk</t>
  </si>
  <si>
    <t>Betong</t>
  </si>
  <si>
    <t>Lagning</t>
  </si>
  <si>
    <t>Arvoden</t>
  </si>
  <si>
    <t>1 100 000 förra budgeten</t>
  </si>
  <si>
    <t>Tak och fasad</t>
  </si>
  <si>
    <t>Profil plåt</t>
  </si>
  <si>
    <t>Tvätt, målning, korrision</t>
  </si>
  <si>
    <t>renovera garagen</t>
  </si>
  <si>
    <t>revisor</t>
  </si>
  <si>
    <t>betalas ut feb 2025</t>
  </si>
  <si>
    <t>Asfalt och belysning</t>
  </si>
  <si>
    <t>Spolplattor</t>
  </si>
  <si>
    <t>Trä</t>
  </si>
  <si>
    <t>Underhåll</t>
  </si>
  <si>
    <t>Styrelse</t>
  </si>
  <si>
    <t>Lekplats och grönytor</t>
  </si>
  <si>
    <t>el omdragning, lagning</t>
  </si>
  <si>
    <t>Underhåll, byte av lampor</t>
  </si>
  <si>
    <t>skatt och arbetsgivaravgifter</t>
  </si>
  <si>
    <t>Dagvattensystem</t>
  </si>
  <si>
    <t>Summa arvoden</t>
  </si>
  <si>
    <t>Summa Avhjälpande underhåll</t>
  </si>
  <si>
    <t>Samtliga hårdgjorda ytor</t>
  </si>
  <si>
    <t>Asfalt</t>
  </si>
  <si>
    <t>Omläggning</t>
  </si>
  <si>
    <t>asfaltera om</t>
  </si>
  <si>
    <t>Finansiella kostnader</t>
  </si>
  <si>
    <t>Belysning</t>
  </si>
  <si>
    <t>Stål, lampor, armaturer</t>
  </si>
  <si>
    <t>Justering/byte</t>
  </si>
  <si>
    <t>byta 33% av 19 lystörsarmaturer till led under 3 år</t>
  </si>
  <si>
    <t>Räntekostnader</t>
  </si>
  <si>
    <t>Lokalhyra</t>
  </si>
  <si>
    <t>Bankkostnader, it-bank, betalkort</t>
  </si>
  <si>
    <t>Försäkringar</t>
  </si>
  <si>
    <t>Summa Finansiella kostnader</t>
  </si>
  <si>
    <t>IT-stöd, hemsida, kontorsmaterial</t>
  </si>
  <si>
    <t>Utrustning</t>
  </si>
  <si>
    <t>Trä/stål</t>
  </si>
  <si>
    <t>Renovering/investering</t>
  </si>
  <si>
    <t xml:space="preserve">förslag </t>
  </si>
  <si>
    <t>Övrigt</t>
  </si>
  <si>
    <t>Fotbollsplanen/Lekplats</t>
  </si>
  <si>
    <t>Jord, gräs och träd</t>
  </si>
  <si>
    <t>Finansiella intäkter</t>
  </si>
  <si>
    <t>Summa övriga kostnader</t>
  </si>
  <si>
    <t>Ränteintäkter, sparkonto</t>
  </si>
  <si>
    <t>Dagvattensystemet</t>
  </si>
  <si>
    <t>återbetalning</t>
  </si>
  <si>
    <t>Summa samtliga underhållskostnader</t>
  </si>
  <si>
    <t>Brunnar och ledningar</t>
  </si>
  <si>
    <t>Stål/plast/betong</t>
  </si>
  <si>
    <t>Byte och justering</t>
  </si>
  <si>
    <t>extra korrigering brunnar inför asfaltering</t>
  </si>
  <si>
    <t>intäkt fastighetsägare</t>
  </si>
  <si>
    <t>Spolning vart tredje år</t>
  </si>
  <si>
    <t>Summa finansiella intäkter</t>
  </si>
  <si>
    <t>*vill vi ha kvar TV?</t>
  </si>
  <si>
    <t>Fiber och TV</t>
  </si>
  <si>
    <t>Resultat innan avskrivningar/amorteringar</t>
  </si>
  <si>
    <t>Uppgradering fiber</t>
  </si>
  <si>
    <t>Amorteringar</t>
  </si>
  <si>
    <t>Resultat efter avskrivningar/amorteringar</t>
  </si>
  <si>
    <t>-1021300 förra budgeten</t>
  </si>
  <si>
    <t>Summa avhjälpande underhåll</t>
  </si>
  <si>
    <t>Avsättning underhållsfond</t>
  </si>
  <si>
    <t>Underhållsåtgärderna för innevarande år beslutas av föreningsstämman att genomföras.</t>
  </si>
  <si>
    <t>Uttag Underhållsfond</t>
  </si>
  <si>
    <t xml:space="preserve">Underhållsåtgärderna för därefter följande år är planerade och preliminära. </t>
  </si>
  <si>
    <t>Resultat verksamhetsår</t>
  </si>
  <si>
    <t>**Över-/underskott av moms</t>
  </si>
  <si>
    <t>Momsintäkt</t>
  </si>
  <si>
    <t>Avdragen moms lev fakturor 2023</t>
  </si>
  <si>
    <t>Inbetald moms skatteverket 2023</t>
  </si>
  <si>
    <t>Överfört till sparkontont 2023 (även från tidigare år)</t>
  </si>
  <si>
    <t>Vi har på skattekontot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</si>
</sst>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.00\ &quot;kr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Malgun Gothic"/>
    </font>
    <font>
      <sz val="16"/>
      <color theme="1"/>
      <name val="Malgun Gothic"/>
    </font>
    <font>
      <b/>
      <sz val="16"/>
      <color rgb="FF000000"/>
      <name val="Malgun Gothic"/>
    </font>
    <font>
      <b/>
      <sz val="14"/>
      <color theme="1"/>
      <name val="Malgun Gothic"/>
    </font>
    <font>
      <sz val="14"/>
      <color theme="1"/>
      <name val="Malgun Gothic"/>
    </font>
    <font>
      <b/>
      <sz val="14"/>
      <name val="Malgun Gothic"/>
    </font>
    <font>
      <b/>
      <i/>
      <sz val="14"/>
      <color rgb="FF000000"/>
      <name val="Malgun Gothic"/>
    </font>
    <font>
      <sz val="14"/>
      <name val="Malgun Gothic"/>
    </font>
    <font>
      <b/>
      <sz val="14"/>
      <color rgb="FF000000"/>
      <name val="Malgun Gothic"/>
    </font>
    <font>
      <sz val="14"/>
      <color rgb="FF000000"/>
      <name val="Malgun Gothic"/>
    </font>
    <font>
      <b/>
      <i/>
      <sz val="14"/>
      <name val="Malgun Gothic"/>
    </font>
    <font>
      <sz val="14"/>
      <color rgb="FFFF0000"/>
      <name val="Malgun Gothic"/>
    </font>
    <font>
      <b/>
      <sz val="14"/>
      <color rgb="FF000000"/>
      <name val="Aptos Narrow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Malgun Gothic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5" borderId="10" applyNumberFormat="0" applyAlignment="0" applyProtection="0"/>
    <xf numFmtId="0" fontId="3" fillId="0" borderId="0"/>
  </cellStyleXfs>
  <cellXfs count="1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3" applyFont="1" applyAlignment="1" applyProtection="1">
      <alignment horizontal="left" wrapText="1"/>
      <protection locked="0"/>
    </xf>
    <xf numFmtId="0" fontId="4" fillId="0" borderId="0" xfId="3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5" fillId="9" borderId="9" xfId="0" applyFont="1" applyFill="1" applyBorder="1"/>
    <xf numFmtId="0" fontId="6" fillId="8" borderId="11" xfId="0" applyFont="1" applyFill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8" fillId="2" borderId="2" xfId="0" applyFont="1" applyFill="1" applyBorder="1"/>
    <xf numFmtId="0" fontId="9" fillId="0" borderId="0" xfId="0" applyFont="1"/>
    <xf numFmtId="0" fontId="10" fillId="11" borderId="15" xfId="0" applyFont="1" applyFill="1" applyBorder="1"/>
    <xf numFmtId="0" fontId="10" fillId="11" borderId="15" xfId="3" applyFont="1" applyFill="1" applyBorder="1" applyProtection="1">
      <protection locked="0"/>
    </xf>
    <xf numFmtId="1" fontId="10" fillId="11" borderId="15" xfId="2" applyNumberFormat="1" applyFont="1" applyFill="1" applyBorder="1" applyAlignment="1">
      <alignment horizontal="center"/>
    </xf>
    <xf numFmtId="1" fontId="10" fillId="11" borderId="9" xfId="2" applyNumberFormat="1" applyFont="1" applyFill="1" applyBorder="1" applyAlignment="1">
      <alignment horizontal="center"/>
    </xf>
    <xf numFmtId="0" fontId="10" fillId="11" borderId="7" xfId="0" applyFont="1" applyFill="1" applyBorder="1"/>
    <xf numFmtId="0" fontId="8" fillId="0" borderId="1" xfId="0" applyFont="1" applyBorder="1"/>
    <xf numFmtId="0" fontId="9" fillId="0" borderId="3" xfId="0" applyFont="1" applyBorder="1"/>
    <xf numFmtId="0" fontId="9" fillId="0" borderId="2" xfId="0" applyFont="1" applyBorder="1"/>
    <xf numFmtId="0" fontId="11" fillId="0" borderId="2" xfId="3" applyFont="1" applyBorder="1"/>
    <xf numFmtId="0" fontId="12" fillId="0" borderId="2" xfId="3" applyFont="1" applyBorder="1" applyProtection="1">
      <protection locked="0"/>
    </xf>
    <xf numFmtId="0" fontId="12" fillId="0" borderId="2" xfId="3" applyFont="1" applyBorder="1" applyAlignment="1" applyProtection="1">
      <alignment horizontal="left"/>
      <protection locked="0"/>
    </xf>
    <xf numFmtId="1" fontId="12" fillId="6" borderId="2" xfId="2" applyNumberFormat="1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9" fillId="0" borderId="1" xfId="0" applyFont="1" applyBorder="1"/>
    <xf numFmtId="164" fontId="9" fillId="0" borderId="2" xfId="0" applyNumberFormat="1" applyFont="1" applyBorder="1"/>
    <xf numFmtId="0" fontId="13" fillId="0" borderId="14" xfId="0" applyFont="1" applyBorder="1"/>
    <xf numFmtId="0" fontId="12" fillId="0" borderId="14" xfId="3" applyFont="1" applyBorder="1" applyProtection="1">
      <protection locked="0"/>
    </xf>
    <xf numFmtId="1" fontId="12" fillId="6" borderId="14" xfId="2" applyNumberFormat="1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4" fillId="0" borderId="1" xfId="3" applyFont="1" applyBorder="1" applyAlignment="1" applyProtection="1">
      <alignment horizontal="left"/>
      <protection locked="0"/>
    </xf>
    <xf numFmtId="0" fontId="12" fillId="0" borderId="1" xfId="3" applyFont="1" applyBorder="1" applyProtection="1">
      <protection locked="0"/>
    </xf>
    <xf numFmtId="1" fontId="12" fillId="4" borderId="1" xfId="2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4" fillId="0" borderId="1" xfId="0" applyFont="1" applyBorder="1"/>
    <xf numFmtId="0" fontId="12" fillId="0" borderId="1" xfId="0" applyFont="1" applyBorder="1"/>
    <xf numFmtId="164" fontId="8" fillId="0" borderId="7" xfId="0" applyNumberFormat="1" applyFont="1" applyBorder="1"/>
    <xf numFmtId="0" fontId="11" fillId="0" borderId="1" xfId="0" applyFont="1" applyBorder="1"/>
    <xf numFmtId="0" fontId="9" fillId="6" borderId="0" xfId="0" applyFont="1" applyFill="1"/>
    <xf numFmtId="164" fontId="9" fillId="0" borderId="8" xfId="0" applyNumberFormat="1" applyFont="1" applyBorder="1"/>
    <xf numFmtId="0" fontId="12" fillId="4" borderId="1" xfId="0" applyFont="1" applyFill="1" applyBorder="1" applyAlignment="1">
      <alignment horizontal="center"/>
    </xf>
    <xf numFmtId="1" fontId="12" fillId="6" borderId="1" xfId="2" applyNumberFormat="1" applyFont="1" applyFill="1" applyBorder="1" applyAlignment="1">
      <alignment horizontal="center"/>
    </xf>
    <xf numFmtId="0" fontId="14" fillId="0" borderId="15" xfId="0" applyFont="1" applyBorder="1"/>
    <xf numFmtId="0" fontId="12" fillId="0" borderId="15" xfId="0" applyFont="1" applyBorder="1"/>
    <xf numFmtId="0" fontId="12" fillId="6" borderId="15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1" fillId="0" borderId="2" xfId="3" applyFont="1" applyBorder="1" applyAlignment="1" applyProtection="1">
      <alignment horizontal="left"/>
      <protection locked="0"/>
    </xf>
    <xf numFmtId="0" fontId="12" fillId="0" borderId="16" xfId="3" applyFont="1" applyBorder="1" applyProtection="1">
      <protection locked="0"/>
    </xf>
    <xf numFmtId="0" fontId="11" fillId="0" borderId="14" xfId="3" applyFont="1" applyBorder="1" applyAlignment="1" applyProtection="1">
      <alignment horizontal="left"/>
      <protection locked="0"/>
    </xf>
    <xf numFmtId="0" fontId="8" fillId="0" borderId="2" xfId="0" applyFont="1" applyBorder="1"/>
    <xf numFmtId="164" fontId="8" fillId="0" borderId="2" xfId="0" applyNumberFormat="1" applyFont="1" applyBorder="1"/>
    <xf numFmtId="0" fontId="12" fillId="4" borderId="1" xfId="0" applyFont="1" applyFill="1" applyBorder="1"/>
    <xf numFmtId="0" fontId="12" fillId="0" borderId="1" xfId="3" applyFont="1" applyBorder="1" applyAlignment="1" applyProtection="1">
      <alignment horizontal="left"/>
      <protection locked="0"/>
    </xf>
    <xf numFmtId="0" fontId="15" fillId="0" borderId="1" xfId="3" applyFont="1" applyBorder="1" applyAlignment="1" applyProtection="1">
      <alignment horizontal="left"/>
      <protection locked="0"/>
    </xf>
    <xf numFmtId="0" fontId="12" fillId="0" borderId="1" xfId="3" applyFont="1" applyBorder="1" applyAlignment="1" applyProtection="1">
      <alignment horizontal="center"/>
      <protection locked="0"/>
    </xf>
    <xf numFmtId="0" fontId="14" fillId="0" borderId="2" xfId="0" applyFont="1" applyBorder="1"/>
    <xf numFmtId="164" fontId="9" fillId="0" borderId="7" xfId="0" applyNumberFormat="1" applyFont="1" applyBorder="1"/>
    <xf numFmtId="0" fontId="12" fillId="0" borderId="1" xfId="3" applyFont="1" applyBorder="1" applyAlignment="1" applyProtection="1">
      <alignment horizontal="left" wrapText="1"/>
      <protection locked="0"/>
    </xf>
    <xf numFmtId="0" fontId="12" fillId="0" borderId="1" xfId="3" applyFont="1" applyBorder="1" applyAlignment="1" applyProtection="1">
      <alignment wrapText="1"/>
      <protection locked="0"/>
    </xf>
    <xf numFmtId="0" fontId="12" fillId="0" borderId="15" xfId="3" applyFont="1" applyBorder="1"/>
    <xf numFmtId="0" fontId="12" fillId="0" borderId="15" xfId="3" applyFont="1" applyBorder="1" applyProtection="1">
      <protection locked="0"/>
    </xf>
    <xf numFmtId="0" fontId="12" fillId="0" borderId="15" xfId="3" applyFont="1" applyBorder="1" applyAlignment="1" applyProtection="1">
      <alignment horizontal="left"/>
      <protection locked="0"/>
    </xf>
    <xf numFmtId="1" fontId="12" fillId="6" borderId="15" xfId="2" applyNumberFormat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9" fillId="6" borderId="2" xfId="0" applyFont="1" applyFill="1" applyBorder="1"/>
    <xf numFmtId="0" fontId="15" fillId="0" borderId="14" xfId="3" applyFont="1" applyBorder="1" applyAlignment="1" applyProtection="1">
      <alignment horizontal="left"/>
      <protection locked="0"/>
    </xf>
    <xf numFmtId="0" fontId="9" fillId="0" borderId="13" xfId="0" applyFont="1" applyBorder="1" applyAlignment="1">
      <alignment horizontal="left"/>
    </xf>
    <xf numFmtId="0" fontId="9" fillId="0" borderId="14" xfId="0" applyFont="1" applyBorder="1"/>
    <xf numFmtId="0" fontId="12" fillId="0" borderId="1" xfId="3" applyFont="1" applyBorder="1"/>
    <xf numFmtId="0" fontId="15" fillId="0" borderId="1" xfId="3" applyFont="1" applyBorder="1"/>
    <xf numFmtId="0" fontId="9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6" borderId="8" xfId="0" applyFont="1" applyFill="1" applyBorder="1"/>
    <xf numFmtId="0" fontId="12" fillId="6" borderId="2" xfId="0" applyFont="1" applyFill="1" applyBorder="1"/>
    <xf numFmtId="0" fontId="12" fillId="6" borderId="7" xfId="0" applyFont="1" applyFill="1" applyBorder="1"/>
    <xf numFmtId="164" fontId="9" fillId="0" borderId="0" xfId="0" applyNumberFormat="1" applyFont="1"/>
    <xf numFmtId="0" fontId="9" fillId="0" borderId="15" xfId="0" applyFont="1" applyBorder="1"/>
    <xf numFmtId="0" fontId="12" fillId="0" borderId="0" xfId="3" applyFont="1" applyAlignment="1" applyProtection="1">
      <alignment horizontal="left"/>
      <protection locked="0"/>
    </xf>
    <xf numFmtId="0" fontId="9" fillId="3" borderId="0" xfId="0" applyFont="1" applyFill="1"/>
    <xf numFmtId="0" fontId="12" fillId="3" borderId="0" xfId="3" applyFont="1" applyFill="1" applyProtection="1">
      <protection locked="0"/>
    </xf>
    <xf numFmtId="0" fontId="12" fillId="3" borderId="0" xfId="3" applyFont="1" applyFill="1" applyAlignment="1" applyProtection="1">
      <alignment horizontal="left"/>
      <protection locked="0"/>
    </xf>
    <xf numFmtId="1" fontId="12" fillId="3" borderId="0" xfId="2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164" fontId="9" fillId="0" borderId="18" xfId="0" applyNumberFormat="1" applyFont="1" applyBorder="1"/>
    <xf numFmtId="44" fontId="9" fillId="0" borderId="18" xfId="0" applyNumberFormat="1" applyFont="1" applyBorder="1"/>
    <xf numFmtId="0" fontId="11" fillId="0" borderId="2" xfId="0" applyFont="1" applyBorder="1"/>
    <xf numFmtId="0" fontId="12" fillId="0" borderId="17" xfId="0" applyFont="1" applyBorder="1"/>
    <xf numFmtId="0" fontId="14" fillId="0" borderId="19" xfId="0" applyFont="1" applyBorder="1"/>
    <xf numFmtId="0" fontId="14" fillId="0" borderId="8" xfId="0" applyFont="1" applyBorder="1"/>
    <xf numFmtId="0" fontId="8" fillId="7" borderId="6" xfId="0" applyFont="1" applyFill="1" applyBorder="1"/>
    <xf numFmtId="0" fontId="8" fillId="8" borderId="6" xfId="0" applyFont="1" applyFill="1" applyBorder="1"/>
    <xf numFmtId="0" fontId="8" fillId="9" borderId="6" xfId="0" applyFont="1" applyFill="1" applyBorder="1"/>
    <xf numFmtId="0" fontId="8" fillId="10" borderId="6" xfId="0" applyFont="1" applyFill="1" applyBorder="1"/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8" fillId="0" borderId="2" xfId="0" applyNumberFormat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0" fontId="13" fillId="4" borderId="2" xfId="0" applyFont="1" applyFill="1" applyBorder="1"/>
    <xf numFmtId="0" fontId="14" fillId="7" borderId="2" xfId="0" applyFont="1" applyFill="1" applyBorder="1"/>
    <xf numFmtId="0" fontId="9" fillId="8" borderId="2" xfId="0" applyFont="1" applyFill="1" applyBorder="1"/>
    <xf numFmtId="0" fontId="9" fillId="9" borderId="2" xfId="0" applyFont="1" applyFill="1" applyBorder="1"/>
    <xf numFmtId="0" fontId="9" fillId="10" borderId="2" xfId="0" applyFont="1" applyFill="1" applyBorder="1"/>
    <xf numFmtId="44" fontId="9" fillId="0" borderId="2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9" fillId="3" borderId="2" xfId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0" fontId="10" fillId="2" borderId="14" xfId="3" applyFont="1" applyFill="1" applyBorder="1" applyProtection="1">
      <protection locked="0"/>
    </xf>
    <xf numFmtId="0" fontId="10" fillId="2" borderId="1" xfId="3" applyFont="1" applyFill="1" applyBorder="1" applyProtection="1">
      <protection locked="0"/>
    </xf>
    <xf numFmtId="0" fontId="10" fillId="2" borderId="1" xfId="3" applyFont="1" applyFill="1" applyBorder="1" applyAlignment="1" applyProtection="1">
      <alignment horizontal="right"/>
      <protection locked="0"/>
    </xf>
    <xf numFmtId="1" fontId="10" fillId="2" borderId="1" xfId="2" applyNumberFormat="1" applyFont="1" applyFill="1" applyBorder="1" applyAlignment="1">
      <alignment horizontal="center"/>
    </xf>
    <xf numFmtId="0" fontId="12" fillId="0" borderId="14" xfId="3" applyFont="1" applyBorder="1"/>
    <xf numFmtId="1" fontId="10" fillId="2" borderId="14" xfId="2" applyNumberFormat="1" applyFont="1" applyFill="1" applyBorder="1" applyAlignment="1">
      <alignment horizontal="center"/>
    </xf>
    <xf numFmtId="0" fontId="14" fillId="0" borderId="5" xfId="0" applyFont="1" applyBorder="1"/>
    <xf numFmtId="0" fontId="12" fillId="4" borderId="3" xfId="0" applyFont="1" applyFill="1" applyBorder="1" applyAlignment="1">
      <alignment horizontal="center"/>
    </xf>
    <xf numFmtId="0" fontId="16" fillId="0" borderId="0" xfId="0" applyFont="1"/>
    <xf numFmtId="164" fontId="9" fillId="0" borderId="20" xfId="0" applyNumberFormat="1" applyFont="1" applyBorder="1"/>
    <xf numFmtId="164" fontId="0" fillId="0" borderId="0" xfId="0" applyNumberFormat="1"/>
    <xf numFmtId="0" fontId="8" fillId="4" borderId="2" xfId="0" applyFont="1" applyFill="1" applyBorder="1"/>
    <xf numFmtId="0" fontId="7" fillId="3" borderId="0" xfId="0" applyFont="1" applyFill="1"/>
    <xf numFmtId="0" fontId="17" fillId="4" borderId="2" xfId="0" applyFont="1" applyFill="1" applyBorder="1"/>
    <xf numFmtId="2" fontId="9" fillId="0" borderId="2" xfId="0" applyNumberFormat="1" applyFont="1" applyBorder="1"/>
    <xf numFmtId="2" fontId="8" fillId="3" borderId="2" xfId="0" applyNumberFormat="1" applyFont="1" applyFill="1" applyBorder="1"/>
    <xf numFmtId="0" fontId="8" fillId="4" borderId="0" xfId="0" applyFont="1" applyFill="1"/>
    <xf numFmtId="0" fontId="8" fillId="3" borderId="0" xfId="0" applyFont="1" applyFill="1"/>
    <xf numFmtId="44" fontId="9" fillId="0" borderId="0" xfId="0" applyNumberFormat="1" applyFont="1"/>
    <xf numFmtId="164" fontId="9" fillId="3" borderId="0" xfId="0" applyNumberFormat="1" applyFont="1" applyFill="1"/>
    <xf numFmtId="0" fontId="8" fillId="4" borderId="7" xfId="0" applyFont="1" applyFill="1" applyBorder="1"/>
    <xf numFmtId="44" fontId="8" fillId="4" borderId="7" xfId="0" applyNumberFormat="1" applyFont="1" applyFill="1" applyBorder="1" applyAlignment="1">
      <alignment horizontal="right"/>
    </xf>
    <xf numFmtId="164" fontId="8" fillId="4" borderId="7" xfId="0" applyNumberFormat="1" applyFont="1" applyFill="1" applyBorder="1"/>
    <xf numFmtId="164" fontId="8" fillId="2" borderId="2" xfId="0" applyNumberFormat="1" applyFont="1" applyFill="1" applyBorder="1"/>
    <xf numFmtId="0" fontId="8" fillId="0" borderId="7" xfId="0" applyFont="1" applyBorder="1"/>
    <xf numFmtId="0" fontId="18" fillId="0" borderId="2" xfId="0" applyFont="1" applyBorder="1"/>
    <xf numFmtId="164" fontId="18" fillId="0" borderId="2" xfId="0" applyNumberFormat="1" applyFont="1" applyBorder="1"/>
    <xf numFmtId="164" fontId="19" fillId="0" borderId="2" xfId="0" applyNumberFormat="1" applyFont="1" applyBorder="1"/>
    <xf numFmtId="0" fontId="19" fillId="0" borderId="2" xfId="0" applyFont="1" applyBorder="1"/>
    <xf numFmtId="0" fontId="8" fillId="0" borderId="6" xfId="0" applyFont="1" applyBorder="1"/>
    <xf numFmtId="0" fontId="0" fillId="3" borderId="0" xfId="0" applyFill="1"/>
    <xf numFmtId="0" fontId="9" fillId="0" borderId="2" xfId="0" applyFont="1" applyBorder="1" applyAlignment="1">
      <alignment horizontal="right"/>
    </xf>
    <xf numFmtId="44" fontId="9" fillId="0" borderId="9" xfId="1" applyFont="1" applyBorder="1" applyAlignment="1">
      <alignment horizontal="right"/>
    </xf>
    <xf numFmtId="0" fontId="0" fillId="3" borderId="0" xfId="0" applyFill="1" applyAlignment="1">
      <alignment horizontal="right"/>
    </xf>
    <xf numFmtId="44" fontId="9" fillId="3" borderId="0" xfId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44" fontId="9" fillId="0" borderId="0" xfId="1" applyFont="1" applyBorder="1" applyAlignment="1">
      <alignment horizontal="right"/>
    </xf>
    <xf numFmtId="0" fontId="8" fillId="4" borderId="21" xfId="0" applyFont="1" applyFill="1" applyBorder="1"/>
    <xf numFmtId="44" fontId="9" fillId="0" borderId="5" xfId="1" applyFont="1" applyBorder="1" applyAlignment="1"/>
    <xf numFmtId="44" fontId="9" fillId="0" borderId="3" xfId="1" applyFont="1" applyBorder="1" applyAlignment="1"/>
    <xf numFmtId="44" fontId="8" fillId="0" borderId="5" xfId="1" applyFont="1" applyBorder="1" applyAlignment="1"/>
    <xf numFmtId="44" fontId="9" fillId="0" borderId="8" xfId="1" applyFont="1" applyBorder="1" applyAlignment="1"/>
    <xf numFmtId="44" fontId="8" fillId="0" borderId="2" xfId="1" applyFont="1" applyBorder="1" applyAlignment="1"/>
    <xf numFmtId="44" fontId="9" fillId="0" borderId="0" xfId="1" applyFont="1" applyBorder="1" applyAlignment="1"/>
    <xf numFmtId="44" fontId="9" fillId="0" borderId="7" xfId="1" applyFont="1" applyBorder="1" applyAlignment="1"/>
    <xf numFmtId="44" fontId="9" fillId="0" borderId="2" xfId="1" applyFont="1" applyBorder="1" applyAlignment="1"/>
    <xf numFmtId="44" fontId="9" fillId="0" borderId="9" xfId="1" applyFont="1" applyBorder="1" applyAlignment="1"/>
    <xf numFmtId="44" fontId="9" fillId="0" borderId="4" xfId="1" applyFont="1" applyBorder="1" applyAlignment="1"/>
    <xf numFmtId="44" fontId="8" fillId="0" borderId="5" xfId="0" applyNumberFormat="1" applyFont="1" applyBorder="1"/>
    <xf numFmtId="0" fontId="9" fillId="0" borderId="9" xfId="0" applyFont="1" applyBorder="1"/>
    <xf numFmtId="44" fontId="8" fillId="4" borderId="7" xfId="0" applyNumberFormat="1" applyFont="1" applyFill="1" applyBorder="1"/>
    <xf numFmtId="44" fontId="9" fillId="3" borderId="0" xfId="0" applyNumberFormat="1" applyFont="1" applyFill="1"/>
    <xf numFmtId="0" fontId="9" fillId="3" borderId="0" xfId="0" applyFont="1" applyFill="1" applyAlignment="1">
      <alignment horizontal="right"/>
    </xf>
    <xf numFmtId="44" fontId="8" fillId="3" borderId="0" xfId="1" applyFont="1" applyFill="1" applyBorder="1" applyAlignment="1">
      <alignment horizontal="right"/>
    </xf>
    <xf numFmtId="44" fontId="8" fillId="3" borderId="0" xfId="0" applyNumberFormat="1" applyFont="1" applyFill="1" applyAlignment="1">
      <alignment horizontal="right"/>
    </xf>
    <xf numFmtId="0" fontId="14" fillId="0" borderId="0" xfId="0" applyFont="1"/>
    <xf numFmtId="164" fontId="9" fillId="0" borderId="0" xfId="0" applyNumberFormat="1" applyFont="1" applyAlignment="1">
      <alignment horizontal="right"/>
    </xf>
    <xf numFmtId="164" fontId="8" fillId="0" borderId="16" xfId="0" applyNumberFormat="1" applyFont="1" applyBorder="1" applyAlignment="1">
      <alignment horizontal="center"/>
    </xf>
    <xf numFmtId="0" fontId="20" fillId="0" borderId="0" xfId="0" applyFont="1"/>
    <xf numFmtId="0" fontId="8" fillId="7" borderId="2" xfId="0" applyFont="1" applyFill="1" applyBorder="1"/>
    <xf numFmtId="164" fontId="9" fillId="12" borderId="8" xfId="0" applyNumberFormat="1" applyFont="1" applyFill="1" applyBorder="1"/>
    <xf numFmtId="164" fontId="9" fillId="12" borderId="2" xfId="0" applyNumberFormat="1" applyFont="1" applyFill="1" applyBorder="1"/>
    <xf numFmtId="0" fontId="0" fillId="12" borderId="0" xfId="0" applyFill="1"/>
    <xf numFmtId="3" fontId="0" fillId="12" borderId="0" xfId="0" applyNumberFormat="1" applyFill="1"/>
    <xf numFmtId="0" fontId="12" fillId="12" borderId="1" xfId="0" applyFont="1" applyFill="1" applyBorder="1" applyAlignment="1">
      <alignment horizontal="center"/>
    </xf>
    <xf numFmtId="1" fontId="12" fillId="12" borderId="1" xfId="2" applyNumberFormat="1" applyFont="1" applyFill="1" applyBorder="1" applyAlignment="1">
      <alignment horizontal="center"/>
    </xf>
    <xf numFmtId="44" fontId="9" fillId="12" borderId="2" xfId="0" applyNumberFormat="1" applyFont="1" applyFill="1" applyBorder="1" applyAlignment="1">
      <alignment horizontal="center"/>
    </xf>
    <xf numFmtId="44" fontId="21" fillId="0" borderId="2" xfId="0" applyNumberFormat="1" applyFont="1" applyBorder="1" applyAlignment="1">
      <alignment horizontal="center"/>
    </xf>
  </cellXfs>
  <cellStyles count="4">
    <cellStyle name="Normal" xfId="0" builtinId="0"/>
    <cellStyle name="Normal 2" xfId="3" xr:uid="{CBDC90C4-8DEA-4AE2-B37E-59699E5EC649}"/>
    <cellStyle name="Utdata" xfId="2" builtinId="2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87-4741-9395-3C6E42207291}"/>
              </c:ext>
            </c:extLst>
          </c:dPt>
          <c:val>
            <c:numRef>
              <c:f>'Cirkeldiagram Utfall 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5-4579-AB2B-A71D638F1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Utfall Underhåll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6D-4BDE-ADE2-7ABF9D782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6D-4BDE-ADE2-7ABF9D782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6D-4BDE-ADE2-7ABF9D782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6D-4BDE-ADE2-7ABF9D782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6D-4BDE-ADE2-7ABF9D7820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6D-4BDE-ADE2-7ABF9D7820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6D-4BDE-ADE2-7ABF9D7820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6D-4BDE-ADE2-7ABF9D782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'Cirkeldiagram Utfall 2023'!$A$1:$A$8</c:f>
              <c:strCache>
                <c:ptCount val="8"/>
                <c:pt idx="1">
                  <c:v>El, förbrukning</c:v>
                </c:pt>
                <c:pt idx="2">
                  <c:v>vinterväghållning och grönytor</c:v>
                </c:pt>
                <c:pt idx="3">
                  <c:v>kabel-TV avgifter*</c:v>
                </c:pt>
                <c:pt idx="4">
                  <c:v>vatten &amp; avlopp</c:v>
                </c:pt>
                <c:pt idx="5">
                  <c:v>Service avfuktare</c:v>
                </c:pt>
                <c:pt idx="6">
                  <c:v>Byggnader och tak, plåtar</c:v>
                </c:pt>
                <c:pt idx="7">
                  <c:v>Asfalt och belysning</c:v>
                </c:pt>
              </c:strCache>
            </c:strRef>
          </c:cat>
          <c:val>
            <c:numRef>
              <c:f>'Cirkeldiagram Utfall 2023'!$B$1:$B$8</c:f>
              <c:numCache>
                <c:formatCode>#,##0.00\ "kr"</c:formatCode>
                <c:ptCount val="8"/>
                <c:pt idx="1">
                  <c:v>136597.57999999999</c:v>
                </c:pt>
                <c:pt idx="2">
                  <c:v>141406</c:v>
                </c:pt>
                <c:pt idx="3">
                  <c:v>50335.11</c:v>
                </c:pt>
                <c:pt idx="4">
                  <c:v>1241.02</c:v>
                </c:pt>
                <c:pt idx="5">
                  <c:v>15320</c:v>
                </c:pt>
                <c:pt idx="6">
                  <c:v>11658.12</c:v>
                </c:pt>
                <c:pt idx="7">
                  <c:v>7830.7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B-4A76-8383-87398012C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1</xdr:row>
      <xdr:rowOff>190500</xdr:rowOff>
    </xdr:from>
    <xdr:to>
      <xdr:col>3</xdr:col>
      <xdr:colOff>1533525</xdr:colOff>
      <xdr:row>10</xdr:row>
      <xdr:rowOff>95250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8AE5F54B-223F-5082-54FE-5210335E36D0}"/>
            </a:ext>
          </a:extLst>
        </xdr:cNvPr>
        <xdr:cNvCxnSpPr>
          <a:cxnSpLocks/>
        </xdr:cNvCxnSpPr>
      </xdr:nvCxnSpPr>
      <xdr:spPr>
        <a:xfrm flipV="1">
          <a:off x="6591300" y="571500"/>
          <a:ext cx="1543050" cy="22193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1428750</xdr:colOff>
      <xdr:row>3</xdr:row>
      <xdr:rowOff>76200</xdr:rowOff>
    </xdr:from>
    <xdr:to>
      <xdr:col>3</xdr:col>
      <xdr:colOff>1514475</xdr:colOff>
      <xdr:row>11</xdr:row>
      <xdr:rowOff>238125</xdr:rowOff>
    </xdr:to>
    <xdr:cxnSp macro="">
      <xdr:nvCxnSpPr>
        <xdr:cNvPr id="3" name="Rak koppling 2">
          <a:extLst>
            <a:ext uri="{FF2B5EF4-FFF2-40B4-BE49-F238E27FC236}">
              <a16:creationId xmlns:a16="http://schemas.microsoft.com/office/drawing/2014/main" id="{C87CBF4C-4E95-46DB-A1DD-3FE8BB5A93BC}"/>
            </a:ext>
            <a:ext uri="{147F2762-F138-4A5C-976F-8EAC2B608ADB}">
              <a16:predDERef xmlns:a16="http://schemas.microsoft.com/office/drawing/2014/main" pred="{8AE5F54B-223F-5082-54FE-5210335E36D0}"/>
            </a:ext>
          </a:extLst>
        </xdr:cNvPr>
        <xdr:cNvCxnSpPr>
          <a:cxnSpLocks/>
        </xdr:cNvCxnSpPr>
      </xdr:nvCxnSpPr>
      <xdr:spPr>
        <a:xfrm flipV="1">
          <a:off x="6572250" y="971550"/>
          <a:ext cx="1543050" cy="22193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9</xdr:row>
      <xdr:rowOff>180975</xdr:rowOff>
    </xdr:from>
    <xdr:to>
      <xdr:col>3</xdr:col>
      <xdr:colOff>1514475</xdr:colOff>
      <xdr:row>12</xdr:row>
      <xdr:rowOff>171450</xdr:rowOff>
    </xdr:to>
    <xdr:cxnSp macro="">
      <xdr:nvCxnSpPr>
        <xdr:cNvPr id="4" name="Rak koppling 3">
          <a:extLst>
            <a:ext uri="{FF2B5EF4-FFF2-40B4-BE49-F238E27FC236}">
              <a16:creationId xmlns:a16="http://schemas.microsoft.com/office/drawing/2014/main" id="{A87112F4-5655-4F80-A97F-179AD5FB3A37}"/>
            </a:ext>
            <a:ext uri="{147F2762-F138-4A5C-976F-8EAC2B608ADB}">
              <a16:predDERef xmlns:a16="http://schemas.microsoft.com/office/drawing/2014/main" pred="{C87CBF4C-4E95-46DB-A1DD-3FE8BB5A93BC}"/>
            </a:ext>
          </a:extLst>
        </xdr:cNvPr>
        <xdr:cNvCxnSpPr>
          <a:cxnSpLocks/>
        </xdr:cNvCxnSpPr>
      </xdr:nvCxnSpPr>
      <xdr:spPr>
        <a:xfrm flipV="1">
          <a:off x="6629400" y="2619375"/>
          <a:ext cx="1485900" cy="76200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13</xdr:row>
      <xdr:rowOff>133350</xdr:rowOff>
    </xdr:from>
    <xdr:to>
      <xdr:col>3</xdr:col>
      <xdr:colOff>1485900</xdr:colOff>
      <xdr:row>13</xdr:row>
      <xdr:rowOff>142875</xdr:rowOff>
    </xdr:to>
    <xdr:cxnSp macro="">
      <xdr:nvCxnSpPr>
        <xdr:cNvPr id="5" name="Rak koppling 4">
          <a:extLst>
            <a:ext uri="{FF2B5EF4-FFF2-40B4-BE49-F238E27FC236}">
              <a16:creationId xmlns:a16="http://schemas.microsoft.com/office/drawing/2014/main" id="{5EF1FD84-2101-4AE7-AAA4-CADD6D8EC85B}"/>
            </a:ext>
            <a:ext uri="{147F2762-F138-4A5C-976F-8EAC2B608ADB}">
              <a16:predDERef xmlns:a16="http://schemas.microsoft.com/office/drawing/2014/main" pred="{A87112F4-5655-4F80-A97F-179AD5FB3A37}"/>
            </a:ext>
          </a:extLst>
        </xdr:cNvPr>
        <xdr:cNvCxnSpPr>
          <a:cxnSpLocks/>
        </xdr:cNvCxnSpPr>
      </xdr:nvCxnSpPr>
      <xdr:spPr>
        <a:xfrm>
          <a:off x="6610350" y="3600450"/>
          <a:ext cx="1476375" cy="95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95250</xdr:rowOff>
    </xdr:from>
    <xdr:to>
      <xdr:col>4</xdr:col>
      <xdr:colOff>0</xdr:colOff>
      <xdr:row>23</xdr:row>
      <xdr:rowOff>76200</xdr:rowOff>
    </xdr:to>
    <xdr:cxnSp macro="">
      <xdr:nvCxnSpPr>
        <xdr:cNvPr id="6" name="Rak koppling 5">
          <a:extLst>
            <a:ext uri="{FF2B5EF4-FFF2-40B4-BE49-F238E27FC236}">
              <a16:creationId xmlns:a16="http://schemas.microsoft.com/office/drawing/2014/main" id="{89A68783-BF08-4ECB-9ABE-52A22D3C3C6A}"/>
            </a:ext>
            <a:ext uri="{147F2762-F138-4A5C-976F-8EAC2B608ADB}">
              <a16:predDERef xmlns:a16="http://schemas.microsoft.com/office/drawing/2014/main" pred="{5EF1FD84-2101-4AE7-AAA4-CADD6D8EC85B}"/>
            </a:ext>
          </a:extLst>
        </xdr:cNvPr>
        <xdr:cNvCxnSpPr>
          <a:cxnSpLocks/>
        </xdr:cNvCxnSpPr>
      </xdr:nvCxnSpPr>
      <xdr:spPr>
        <a:xfrm>
          <a:off x="6600825" y="3819525"/>
          <a:ext cx="1609725" cy="22955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15</xdr:row>
      <xdr:rowOff>104775</xdr:rowOff>
    </xdr:from>
    <xdr:to>
      <xdr:col>3</xdr:col>
      <xdr:colOff>1581150</xdr:colOff>
      <xdr:row>30</xdr:row>
      <xdr:rowOff>152400</xdr:rowOff>
    </xdr:to>
    <xdr:cxnSp macro="">
      <xdr:nvCxnSpPr>
        <xdr:cNvPr id="7" name="Rak koppling 6">
          <a:extLst>
            <a:ext uri="{FF2B5EF4-FFF2-40B4-BE49-F238E27FC236}">
              <a16:creationId xmlns:a16="http://schemas.microsoft.com/office/drawing/2014/main" id="{88C2D315-658C-46DF-89F1-E275E64AAE64}"/>
            </a:ext>
            <a:ext uri="{147F2762-F138-4A5C-976F-8EAC2B608ADB}">
              <a16:predDERef xmlns:a16="http://schemas.microsoft.com/office/drawing/2014/main" pred="{89A68783-BF08-4ECB-9ABE-52A22D3C3C6A}"/>
            </a:ext>
          </a:extLst>
        </xdr:cNvPr>
        <xdr:cNvCxnSpPr>
          <a:cxnSpLocks/>
        </xdr:cNvCxnSpPr>
      </xdr:nvCxnSpPr>
      <xdr:spPr>
        <a:xfrm>
          <a:off x="6610350" y="4086225"/>
          <a:ext cx="1571625" cy="388620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0</xdr:row>
      <xdr:rowOff>333375</xdr:rowOff>
    </xdr:from>
    <xdr:to>
      <xdr:col>9</xdr:col>
      <xdr:colOff>1009650</xdr:colOff>
      <xdr:row>13</xdr:row>
      <xdr:rowOff>180975</xdr:rowOff>
    </xdr:to>
    <xdr:cxnSp macro="">
      <xdr:nvCxnSpPr>
        <xdr:cNvPr id="8" name="Rak koppling 7">
          <a:extLst>
            <a:ext uri="{FF2B5EF4-FFF2-40B4-BE49-F238E27FC236}">
              <a16:creationId xmlns:a16="http://schemas.microsoft.com/office/drawing/2014/main" id="{6D42AEAC-A390-5C04-3202-96D295229CAC}"/>
            </a:ext>
            <a:ext uri="{147F2762-F138-4A5C-976F-8EAC2B608ADB}">
              <a16:predDERef xmlns:a16="http://schemas.microsoft.com/office/drawing/2014/main" pred="{88C2D315-658C-46DF-89F1-E275E64AAE64}"/>
            </a:ext>
          </a:extLst>
        </xdr:cNvPr>
        <xdr:cNvCxnSpPr>
          <a:cxnSpLocks/>
        </xdr:cNvCxnSpPr>
      </xdr:nvCxnSpPr>
      <xdr:spPr>
        <a:xfrm flipV="1">
          <a:off x="16049625" y="333375"/>
          <a:ext cx="2343150" cy="331470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</xdr:row>
      <xdr:rowOff>0</xdr:rowOff>
    </xdr:from>
    <xdr:to>
      <xdr:col>9</xdr:col>
      <xdr:colOff>342900</xdr:colOff>
      <xdr:row>12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93A035-D476-497D-CF8B-14B33F2D5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781050</xdr:colOff>
      <xdr:row>1</xdr:row>
      <xdr:rowOff>38100</xdr:rowOff>
    </xdr:from>
    <xdr:to>
      <xdr:col>13</xdr:col>
      <xdr:colOff>352425</xdr:colOff>
      <xdr:row>33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14AE6BA-8812-1EE3-253E-5B7985ECE348}"/>
            </a:ext>
            <a:ext uri="{147F2762-F138-4A5C-976F-8EAC2B608ADB}">
              <a16:predDERef xmlns:a16="http://schemas.microsoft.com/office/drawing/2014/main" pred="{0693A035-D476-497D-CF8B-14B33F2D5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2362-FD1F-43FB-8507-9A4B7ECDE13A}">
  <dimension ref="A1:S55"/>
  <sheetViews>
    <sheetView tabSelected="1" topLeftCell="B1" workbookViewId="0">
      <selection activeCell="I15" sqref="I15"/>
    </sheetView>
  </sheetViews>
  <sheetFormatPr defaultRowHeight="15" customHeight="1"/>
  <cols>
    <col min="1" max="1" width="56.7109375" customWidth="1"/>
    <col min="2" max="2" width="25.5703125" customWidth="1"/>
    <col min="3" max="3" width="21.85546875" customWidth="1"/>
    <col min="4" max="4" width="24.140625" customWidth="1"/>
    <col min="5" max="5" width="46.28515625" customWidth="1"/>
    <col min="6" max="6" width="22.7109375" customWidth="1"/>
    <col min="7" max="7" width="21.7109375" customWidth="1"/>
    <col min="8" max="8" width="26.42578125" customWidth="1"/>
    <col min="9" max="9" width="20.42578125" customWidth="1"/>
    <col min="10" max="10" width="16.7109375" customWidth="1"/>
    <col min="11" max="11" width="44.42578125" customWidth="1"/>
    <col min="12" max="12" width="19.5703125" customWidth="1"/>
    <col min="13" max="13" width="29.7109375" customWidth="1"/>
  </cols>
  <sheetData>
    <row r="1" spans="1:19" s="8" customFormat="1" ht="30" customHeight="1">
      <c r="A1" s="7" t="s">
        <v>0</v>
      </c>
      <c r="B1" s="7"/>
      <c r="E1" s="127"/>
      <c r="K1" s="9" t="s">
        <v>1</v>
      </c>
      <c r="L1" s="10"/>
      <c r="M1" s="11"/>
      <c r="N1" s="12"/>
      <c r="O1" s="11"/>
      <c r="P1" s="12"/>
      <c r="Q1" s="12"/>
      <c r="R1" s="13"/>
    </row>
    <row r="2" spans="1:19" ht="20.25">
      <c r="A2" s="14" t="s">
        <v>2</v>
      </c>
      <c r="B2" s="14" t="s">
        <v>3</v>
      </c>
      <c r="C2" s="102" t="s">
        <v>4</v>
      </c>
      <c r="D2" s="15"/>
      <c r="E2" s="128" t="s">
        <v>5</v>
      </c>
      <c r="F2" s="152" t="s">
        <v>6</v>
      </c>
      <c r="G2" s="126" t="s">
        <v>3</v>
      </c>
      <c r="H2" s="126" t="s">
        <v>4</v>
      </c>
      <c r="I2" s="131" t="s">
        <v>7</v>
      </c>
      <c r="J2" s="132"/>
      <c r="K2" s="16" t="s">
        <v>8</v>
      </c>
      <c r="L2" s="17" t="s">
        <v>9</v>
      </c>
      <c r="M2" s="17" t="s">
        <v>10</v>
      </c>
      <c r="N2" s="18">
        <v>2024</v>
      </c>
      <c r="O2" s="18">
        <v>2025</v>
      </c>
      <c r="P2" s="18">
        <v>2026</v>
      </c>
      <c r="Q2" s="19">
        <v>2027</v>
      </c>
      <c r="R2" s="20">
        <v>2028</v>
      </c>
      <c r="S2" s="15"/>
    </row>
    <row r="3" spans="1:19" ht="20.25">
      <c r="A3" s="56" t="s">
        <v>11</v>
      </c>
      <c r="B3" s="56"/>
      <c r="C3" s="103"/>
      <c r="D3" s="15" t="s">
        <v>12</v>
      </c>
      <c r="E3" s="98" t="s">
        <v>13</v>
      </c>
      <c r="F3" s="23"/>
      <c r="G3" s="23"/>
      <c r="H3" s="30"/>
      <c r="I3" s="15"/>
      <c r="J3" s="15"/>
      <c r="K3" s="24"/>
      <c r="L3" s="25"/>
      <c r="M3" s="26"/>
      <c r="N3" s="27"/>
      <c r="O3" s="28"/>
      <c r="P3" s="28"/>
      <c r="Q3" s="28"/>
      <c r="R3" s="71"/>
      <c r="S3" s="15"/>
    </row>
    <row r="4" spans="1:19" ht="20.25">
      <c r="A4" s="29" t="s">
        <v>14</v>
      </c>
      <c r="B4" s="30">
        <v>218400</v>
      </c>
      <c r="C4" s="30">
        <v>247200</v>
      </c>
      <c r="D4" s="123"/>
      <c r="E4" s="74" t="s">
        <v>15</v>
      </c>
      <c r="F4" s="153">
        <v>200000</v>
      </c>
      <c r="G4" s="46">
        <v>136597.57999999999</v>
      </c>
      <c r="H4" s="46">
        <v>200000</v>
      </c>
      <c r="I4" s="15"/>
      <c r="J4" s="15"/>
      <c r="K4" s="31" t="s">
        <v>16</v>
      </c>
      <c r="L4" s="32"/>
      <c r="M4" s="32"/>
      <c r="N4" s="33"/>
      <c r="O4" s="34"/>
      <c r="P4" s="34"/>
      <c r="Q4" s="35"/>
      <c r="R4" s="80"/>
      <c r="S4" s="15"/>
    </row>
    <row r="5" spans="1:19" ht="20.25">
      <c r="A5" s="29" t="s">
        <v>17</v>
      </c>
      <c r="B5" s="30">
        <v>283200</v>
      </c>
      <c r="C5" s="30">
        <v>247200</v>
      </c>
      <c r="D5" s="15"/>
      <c r="E5" s="29" t="s">
        <v>18</v>
      </c>
      <c r="F5" s="154">
        <v>128000</v>
      </c>
      <c r="G5" s="30">
        <v>141406</v>
      </c>
      <c r="H5" s="30">
        <v>130000</v>
      </c>
      <c r="I5" s="15"/>
      <c r="J5" s="15"/>
      <c r="K5" s="36" t="s">
        <v>19</v>
      </c>
      <c r="L5" s="37" t="s">
        <v>20</v>
      </c>
      <c r="M5" s="37" t="s">
        <v>21</v>
      </c>
      <c r="N5" s="38"/>
      <c r="O5" s="179" t="s">
        <v>22</v>
      </c>
      <c r="P5" s="39"/>
      <c r="Q5" s="40"/>
      <c r="R5" s="81"/>
      <c r="S5" s="15" t="s">
        <v>23</v>
      </c>
    </row>
    <row r="6" spans="1:19" ht="20.25">
      <c r="A6" s="29" t="s">
        <v>24</v>
      </c>
      <c r="B6" s="30">
        <v>247200</v>
      </c>
      <c r="C6" s="30">
        <v>247200</v>
      </c>
      <c r="D6" s="15"/>
      <c r="E6" s="29" t="s">
        <v>25</v>
      </c>
      <c r="F6" s="154">
        <v>50000</v>
      </c>
      <c r="G6" s="30">
        <v>50335.11</v>
      </c>
      <c r="H6" s="30">
        <v>55000</v>
      </c>
      <c r="I6" s="15"/>
      <c r="J6" s="15"/>
      <c r="K6" s="41" t="s">
        <v>26</v>
      </c>
      <c r="L6" s="42"/>
      <c r="M6" s="42" t="s">
        <v>27</v>
      </c>
      <c r="N6" s="39"/>
      <c r="O6" s="39"/>
      <c r="P6" s="39"/>
      <c r="Q6" s="40"/>
      <c r="R6" s="81"/>
      <c r="S6" s="15"/>
    </row>
    <row r="7" spans="1:19" ht="20.25">
      <c r="A7" s="29" t="s">
        <v>28</v>
      </c>
      <c r="B7" s="30">
        <v>244800</v>
      </c>
      <c r="C7" s="30">
        <v>247200</v>
      </c>
      <c r="D7" s="15"/>
      <c r="E7" s="29" t="s">
        <v>29</v>
      </c>
      <c r="F7" s="154">
        <v>1600</v>
      </c>
      <c r="G7" s="30">
        <v>1241.02</v>
      </c>
      <c r="H7" s="30">
        <v>1500</v>
      </c>
      <c r="I7" s="86"/>
      <c r="J7" s="86"/>
      <c r="K7" s="41" t="s">
        <v>30</v>
      </c>
      <c r="L7" s="42"/>
      <c r="M7" s="42" t="s">
        <v>31</v>
      </c>
      <c r="N7" s="39"/>
      <c r="O7" s="39"/>
      <c r="P7" s="39"/>
      <c r="Q7" s="40"/>
      <c r="R7" s="81"/>
      <c r="S7" s="15"/>
    </row>
    <row r="8" spans="1:19" ht="20.25">
      <c r="A8" s="56" t="s">
        <v>32</v>
      </c>
      <c r="B8" s="57">
        <v>993600</v>
      </c>
      <c r="C8" s="43">
        <f>SUM(C4:C7)</f>
        <v>988800</v>
      </c>
      <c r="D8" s="15"/>
      <c r="E8" s="21" t="s">
        <v>33</v>
      </c>
      <c r="F8" s="155">
        <f>SUM(F4:F7)</f>
        <v>379600</v>
      </c>
      <c r="G8" s="57">
        <f>SUM(G4:G7)</f>
        <v>329579.70999999996</v>
      </c>
      <c r="H8" s="57">
        <f>SUM(H4:H7)</f>
        <v>386500</v>
      </c>
      <c r="I8" s="133">
        <f>F8-G8</f>
        <v>50020.290000000037</v>
      </c>
      <c r="J8" s="15"/>
      <c r="K8" s="49"/>
      <c r="L8" s="42"/>
      <c r="M8" s="42"/>
      <c r="N8" s="39"/>
      <c r="O8" s="39"/>
      <c r="P8" s="39"/>
      <c r="Q8" s="40"/>
      <c r="R8" s="81"/>
      <c r="S8" s="15"/>
    </row>
    <row r="9" spans="1:19" ht="20.25">
      <c r="A9" s="84" t="s">
        <v>34</v>
      </c>
      <c r="B9" s="92">
        <v>248400</v>
      </c>
      <c r="C9" s="93">
        <v>247200</v>
      </c>
      <c r="D9" s="15"/>
      <c r="I9" s="15"/>
      <c r="J9" s="15"/>
      <c r="K9" s="94" t="s">
        <v>35</v>
      </c>
      <c r="L9" s="95"/>
      <c r="M9" s="42"/>
      <c r="N9" s="45"/>
      <c r="O9" s="39"/>
      <c r="P9" s="39"/>
      <c r="Q9" s="40"/>
      <c r="R9" s="81"/>
      <c r="S9" s="15"/>
    </row>
    <row r="10" spans="1:19" ht="20.25">
      <c r="A10" s="23"/>
      <c r="B10" s="129"/>
      <c r="C10" s="103"/>
      <c r="D10" s="15"/>
      <c r="E10" s="99" t="s">
        <v>36</v>
      </c>
      <c r="F10" s="23"/>
      <c r="G10" s="23"/>
      <c r="H10" s="30"/>
      <c r="I10" s="15"/>
      <c r="J10" s="15"/>
      <c r="K10" s="96" t="s">
        <v>37</v>
      </c>
      <c r="L10" s="42"/>
      <c r="M10" s="42" t="s">
        <v>38</v>
      </c>
      <c r="N10" s="47">
        <v>250</v>
      </c>
      <c r="O10" s="39"/>
      <c r="P10" s="39"/>
      <c r="Q10" s="40"/>
      <c r="R10" s="81"/>
      <c r="S10" s="15" t="s">
        <v>39</v>
      </c>
    </row>
    <row r="11" spans="1:19" ht="20.25">
      <c r="A11" s="106" t="s">
        <v>40</v>
      </c>
      <c r="B11" s="130"/>
      <c r="C11" s="103"/>
      <c r="D11" s="15"/>
      <c r="E11" s="97" t="s">
        <v>41</v>
      </c>
      <c r="F11" s="156">
        <v>24000</v>
      </c>
      <c r="G11" s="46">
        <v>15320</v>
      </c>
      <c r="H11" s="46">
        <v>16000</v>
      </c>
      <c r="I11" s="15"/>
      <c r="J11" s="15"/>
      <c r="K11" s="62"/>
      <c r="L11" s="95"/>
      <c r="M11" s="42"/>
      <c r="N11" s="39"/>
      <c r="O11" s="39"/>
      <c r="P11" s="39"/>
      <c r="Q11" s="40"/>
      <c r="R11" s="81"/>
      <c r="S11" s="15" t="s">
        <v>42</v>
      </c>
    </row>
    <row r="12" spans="1:19" ht="20.25">
      <c r="A12" s="107" t="s">
        <v>13</v>
      </c>
      <c r="B12" s="30">
        <f>G8</f>
        <v>329579.70999999996</v>
      </c>
      <c r="C12" s="30">
        <f>H8</f>
        <v>386500</v>
      </c>
      <c r="D12" s="15"/>
      <c r="E12" s="56" t="s">
        <v>43</v>
      </c>
      <c r="F12" s="157">
        <f>SUM(F11)</f>
        <v>24000</v>
      </c>
      <c r="G12" s="57">
        <f>SUM(G11)</f>
        <v>15320</v>
      </c>
      <c r="H12" s="57">
        <f>SUM(H11)</f>
        <v>16000</v>
      </c>
      <c r="I12" s="133">
        <f>F12-G12</f>
        <v>8680</v>
      </c>
      <c r="J12" s="15"/>
      <c r="K12" s="44" t="s">
        <v>44</v>
      </c>
      <c r="L12" s="42"/>
      <c r="M12" s="42"/>
      <c r="N12" s="39"/>
      <c r="O12" s="39"/>
      <c r="P12" s="39"/>
      <c r="Q12" s="40"/>
      <c r="R12" s="81"/>
      <c r="S12" s="15"/>
    </row>
    <row r="13" spans="1:19" ht="20.25">
      <c r="A13" s="108" t="s">
        <v>36</v>
      </c>
      <c r="B13" s="30">
        <f>G12</f>
        <v>15320</v>
      </c>
      <c r="C13" s="30">
        <f>H12</f>
        <v>16000</v>
      </c>
      <c r="D13" s="15"/>
      <c r="E13" s="15"/>
      <c r="F13" s="158"/>
      <c r="G13" s="83"/>
      <c r="H13" s="83"/>
      <c r="I13" s="15"/>
      <c r="J13" s="15"/>
      <c r="K13" s="41" t="s">
        <v>45</v>
      </c>
      <c r="L13" s="42" t="s">
        <v>46</v>
      </c>
      <c r="M13" s="42" t="s">
        <v>47</v>
      </c>
      <c r="N13" s="39">
        <v>30</v>
      </c>
      <c r="O13" s="39">
        <v>10</v>
      </c>
      <c r="P13" s="39">
        <v>10</v>
      </c>
      <c r="Q13" s="40">
        <v>10</v>
      </c>
      <c r="R13" s="81">
        <v>10</v>
      </c>
      <c r="S13" s="15" t="s">
        <v>48</v>
      </c>
    </row>
    <row r="14" spans="1:19" ht="20.25">
      <c r="A14" s="109" t="s">
        <v>49</v>
      </c>
      <c r="B14" s="30">
        <f>G22</f>
        <v>28630.5</v>
      </c>
      <c r="C14" s="30">
        <f>H22</f>
        <v>1745000</v>
      </c>
      <c r="D14" s="15"/>
      <c r="E14" s="100" t="s">
        <v>49</v>
      </c>
      <c r="F14" s="159"/>
      <c r="G14" s="30"/>
      <c r="H14" s="30"/>
      <c r="I14" s="15"/>
      <c r="J14" s="15"/>
      <c r="K14" s="49" t="s">
        <v>50</v>
      </c>
      <c r="L14" s="50" t="s">
        <v>51</v>
      </c>
      <c r="M14" s="50" t="s">
        <v>52</v>
      </c>
      <c r="N14" s="51"/>
      <c r="O14" s="51"/>
      <c r="P14" s="51"/>
      <c r="Q14" s="52">
        <v>2000</v>
      </c>
      <c r="R14" s="82"/>
      <c r="S14" s="15" t="s">
        <v>53</v>
      </c>
    </row>
    <row r="15" spans="1:19" ht="20.25">
      <c r="A15" s="110" t="s">
        <v>54</v>
      </c>
      <c r="B15" s="30">
        <f>G29</f>
        <v>22882.449999999997</v>
      </c>
      <c r="C15" s="30">
        <f>H29</f>
        <v>30600</v>
      </c>
      <c r="D15" s="15"/>
      <c r="E15" s="121" t="s">
        <v>16</v>
      </c>
      <c r="F15" s="160">
        <v>40000</v>
      </c>
      <c r="G15" s="124">
        <v>11658.12</v>
      </c>
      <c r="H15" s="175">
        <v>0</v>
      </c>
      <c r="I15" s="15" t="s">
        <v>55</v>
      </c>
      <c r="J15" s="15"/>
      <c r="K15" s="53"/>
      <c r="L15" s="54"/>
      <c r="M15" s="25"/>
      <c r="N15" s="27"/>
      <c r="O15" s="28"/>
      <c r="P15" s="39"/>
      <c r="Q15" s="28"/>
      <c r="R15" s="81"/>
    </row>
    <row r="16" spans="1:19" ht="20.25">
      <c r="A16" s="126" t="s">
        <v>56</v>
      </c>
      <c r="B16" s="57">
        <f>SUM(B12:B15)</f>
        <v>396412.66</v>
      </c>
      <c r="C16" s="104">
        <f>SUM(C12:C15)</f>
        <v>2178100</v>
      </c>
      <c r="D16" s="15"/>
      <c r="E16" s="62" t="s">
        <v>35</v>
      </c>
      <c r="F16" s="156">
        <v>296000</v>
      </c>
      <c r="G16" s="30">
        <v>0</v>
      </c>
      <c r="H16" s="30">
        <v>250000</v>
      </c>
      <c r="I16" s="15"/>
      <c r="J16" s="15"/>
      <c r="K16" s="55" t="s">
        <v>57</v>
      </c>
      <c r="L16" s="32"/>
      <c r="M16" s="32"/>
      <c r="N16" s="33"/>
      <c r="O16" s="34"/>
      <c r="P16" s="34"/>
      <c r="Q16" s="35"/>
      <c r="R16" s="80"/>
      <c r="S16" s="15"/>
    </row>
    <row r="17" spans="1:19" ht="20.25">
      <c r="A17" s="23"/>
      <c r="B17" s="30"/>
      <c r="C17" s="105"/>
      <c r="D17" s="15"/>
      <c r="E17" s="49" t="s">
        <v>44</v>
      </c>
      <c r="F17" s="147">
        <v>8000</v>
      </c>
      <c r="G17" s="63">
        <v>0</v>
      </c>
      <c r="H17" s="63">
        <v>30000</v>
      </c>
      <c r="I17" s="15"/>
      <c r="J17" s="15"/>
      <c r="K17" s="36" t="s">
        <v>58</v>
      </c>
      <c r="L17" s="37" t="s">
        <v>59</v>
      </c>
      <c r="M17" s="37" t="s">
        <v>60</v>
      </c>
      <c r="N17" s="28"/>
      <c r="O17" s="58">
        <v>200</v>
      </c>
      <c r="P17" s="40"/>
      <c r="Q17" s="40"/>
      <c r="R17" s="81"/>
      <c r="S17" s="15"/>
    </row>
    <row r="18" spans="1:19" ht="20.25">
      <c r="A18" s="56" t="s">
        <v>61</v>
      </c>
      <c r="B18" s="57"/>
      <c r="C18" s="103"/>
      <c r="D18" s="15"/>
      <c r="E18" s="62" t="s">
        <v>57</v>
      </c>
      <c r="F18" s="30">
        <v>0</v>
      </c>
      <c r="G18" s="30">
        <v>0</v>
      </c>
      <c r="H18" s="176">
        <v>1400000</v>
      </c>
      <c r="I18" s="86" t="s">
        <v>62</v>
      </c>
      <c r="J18" s="15"/>
      <c r="K18" s="59" t="s">
        <v>63</v>
      </c>
      <c r="L18" s="37" t="s">
        <v>64</v>
      </c>
      <c r="M18" s="37" t="s">
        <v>65</v>
      </c>
      <c r="N18" s="33"/>
      <c r="O18" s="58">
        <v>400</v>
      </c>
      <c r="P18" s="40"/>
      <c r="Q18" s="40"/>
      <c r="R18" s="81"/>
      <c r="S18" s="15" t="s">
        <v>66</v>
      </c>
    </row>
    <row r="19" spans="1:19" ht="20.25">
      <c r="A19" s="23" t="s">
        <v>67</v>
      </c>
      <c r="B19" s="30">
        <v>2800</v>
      </c>
      <c r="C19" s="111">
        <v>0</v>
      </c>
      <c r="D19" s="86" t="s">
        <v>68</v>
      </c>
      <c r="E19" s="62" t="s">
        <v>69</v>
      </c>
      <c r="F19" s="154">
        <v>104000</v>
      </c>
      <c r="G19" s="30">
        <v>7830.7</v>
      </c>
      <c r="H19" s="30">
        <v>20000</v>
      </c>
      <c r="I19" s="15"/>
      <c r="J19" s="15"/>
      <c r="K19" s="59" t="s">
        <v>70</v>
      </c>
      <c r="L19" s="37" t="s">
        <v>71</v>
      </c>
      <c r="M19" s="37" t="s">
        <v>72</v>
      </c>
      <c r="N19" s="48"/>
      <c r="O19" s="39"/>
      <c r="P19" s="39">
        <v>5</v>
      </c>
      <c r="Q19" s="40"/>
      <c r="R19" s="81"/>
      <c r="S19" s="15"/>
    </row>
    <row r="20" spans="1:19" ht="20.25">
      <c r="A20" s="23" t="s">
        <v>73</v>
      </c>
      <c r="B20" s="30">
        <v>67200</v>
      </c>
      <c r="C20" s="111">
        <v>0</v>
      </c>
      <c r="D20" s="15"/>
      <c r="E20" s="62" t="s">
        <v>74</v>
      </c>
      <c r="F20" s="160">
        <v>16000</v>
      </c>
      <c r="G20" s="30">
        <v>9141.68</v>
      </c>
      <c r="H20" s="30">
        <v>20000</v>
      </c>
      <c r="I20" s="15"/>
      <c r="J20" s="15"/>
      <c r="K20" s="59" t="s">
        <v>75</v>
      </c>
      <c r="L20" s="37"/>
      <c r="M20" s="37" t="s">
        <v>76</v>
      </c>
      <c r="N20" s="180">
        <v>1400</v>
      </c>
      <c r="O20" s="39">
        <v>0</v>
      </c>
      <c r="P20" s="39">
        <v>0</v>
      </c>
      <c r="Q20" s="40">
        <v>0</v>
      </c>
      <c r="R20" s="81">
        <v>0</v>
      </c>
      <c r="S20" s="15"/>
    </row>
    <row r="21" spans="1:19" ht="20.25">
      <c r="A21" s="23" t="s">
        <v>77</v>
      </c>
      <c r="B21" s="30">
        <v>61591</v>
      </c>
      <c r="C21" s="111">
        <v>0</v>
      </c>
      <c r="D21" s="15"/>
      <c r="E21" s="84" t="s">
        <v>78</v>
      </c>
      <c r="F21" s="161">
        <v>16000</v>
      </c>
      <c r="G21" s="63">
        <v>0</v>
      </c>
      <c r="H21" s="63">
        <v>25000</v>
      </c>
      <c r="I21" s="15"/>
      <c r="J21" s="15"/>
      <c r="K21" s="59"/>
      <c r="L21" s="37"/>
      <c r="M21" s="37"/>
      <c r="N21" s="48"/>
      <c r="O21" s="39"/>
      <c r="P21" s="39"/>
      <c r="Q21" s="40"/>
      <c r="R21" s="81"/>
      <c r="S21" s="15"/>
    </row>
    <row r="22" spans="1:19" ht="20.25">
      <c r="A22" s="56" t="s">
        <v>79</v>
      </c>
      <c r="B22" s="57">
        <v>131591</v>
      </c>
      <c r="C22" s="112">
        <f>C19+C20+C21</f>
        <v>0</v>
      </c>
      <c r="D22" s="15"/>
      <c r="E22" s="56" t="s">
        <v>80</v>
      </c>
      <c r="F22" s="157">
        <f>SUM(F15:F21)</f>
        <v>480000</v>
      </c>
      <c r="G22" s="57">
        <f>SUM(G15:G21)</f>
        <v>28630.5</v>
      </c>
      <c r="H22" s="57">
        <f>SUM(H15:H21)</f>
        <v>1745000</v>
      </c>
      <c r="I22" s="133">
        <f>F22-G22</f>
        <v>451369.5</v>
      </c>
      <c r="J22" s="15"/>
      <c r="K22" s="60" t="s">
        <v>69</v>
      </c>
      <c r="L22" s="61"/>
      <c r="M22" s="37"/>
      <c r="N22" s="48"/>
      <c r="O22" s="39"/>
      <c r="P22" s="39"/>
      <c r="Q22" s="40"/>
      <c r="R22" s="81"/>
      <c r="S22" s="15"/>
    </row>
    <row r="23" spans="1:19" ht="20.25">
      <c r="E23" s="15"/>
      <c r="F23" s="15"/>
      <c r="G23" s="83"/>
      <c r="H23" s="15"/>
      <c r="I23" s="15"/>
      <c r="J23" s="15"/>
      <c r="K23" s="59" t="s">
        <v>81</v>
      </c>
      <c r="L23" s="37" t="s">
        <v>82</v>
      </c>
      <c r="M23" s="37" t="s">
        <v>83</v>
      </c>
      <c r="N23" s="48"/>
      <c r="O23" s="39"/>
      <c r="P23" s="38">
        <v>1500</v>
      </c>
      <c r="Q23" s="40"/>
      <c r="R23" s="81"/>
      <c r="S23" s="15" t="s">
        <v>84</v>
      </c>
    </row>
    <row r="24" spans="1:19" ht="20.25">
      <c r="A24" s="56" t="s">
        <v>85</v>
      </c>
      <c r="B24" s="57"/>
      <c r="C24" s="103"/>
      <c r="D24" s="15"/>
      <c r="E24" s="101" t="s">
        <v>54</v>
      </c>
      <c r="F24" s="160"/>
      <c r="G24" s="30"/>
      <c r="H24" s="30"/>
      <c r="I24" s="15"/>
      <c r="J24" s="15"/>
      <c r="K24" s="59" t="s">
        <v>86</v>
      </c>
      <c r="L24" s="37" t="s">
        <v>87</v>
      </c>
      <c r="M24" s="37" t="s">
        <v>88</v>
      </c>
      <c r="N24" s="39">
        <v>20</v>
      </c>
      <c r="O24" s="47">
        <v>60</v>
      </c>
      <c r="P24" s="47">
        <v>60</v>
      </c>
      <c r="Q24" s="122">
        <v>60</v>
      </c>
      <c r="R24" s="81">
        <v>20</v>
      </c>
      <c r="S24" s="15" t="s">
        <v>89</v>
      </c>
    </row>
    <row r="25" spans="1:19" ht="20.25">
      <c r="A25" s="23" t="s">
        <v>90</v>
      </c>
      <c r="B25" s="30">
        <v>3000</v>
      </c>
      <c r="C25" s="111">
        <v>0</v>
      </c>
      <c r="D25" s="15"/>
      <c r="E25" s="77" t="s">
        <v>91</v>
      </c>
      <c r="F25" s="160">
        <v>1600</v>
      </c>
      <c r="G25" s="30">
        <v>840</v>
      </c>
      <c r="H25" s="30">
        <v>1600</v>
      </c>
      <c r="I25" s="15"/>
      <c r="J25" s="15"/>
      <c r="K25" s="59"/>
      <c r="L25" s="37"/>
      <c r="M25" s="37"/>
      <c r="N25" s="39"/>
      <c r="O25" s="39"/>
      <c r="P25" s="39"/>
      <c r="Q25" s="40"/>
      <c r="R25" s="81"/>
    </row>
    <row r="26" spans="1:19" ht="20.25">
      <c r="A26" s="23" t="s">
        <v>92</v>
      </c>
      <c r="B26" s="30">
        <v>1922.65</v>
      </c>
      <c r="C26" s="111">
        <v>2000</v>
      </c>
      <c r="D26" s="15"/>
      <c r="E26" s="22" t="s">
        <v>93</v>
      </c>
      <c r="F26" s="160">
        <v>12000</v>
      </c>
      <c r="G26" s="30">
        <v>11337</v>
      </c>
      <c r="H26" s="30">
        <v>12000</v>
      </c>
      <c r="I26" s="15"/>
      <c r="J26" s="15"/>
      <c r="K26" s="60" t="s">
        <v>74</v>
      </c>
      <c r="L26" s="37"/>
      <c r="M26" s="37"/>
      <c r="N26" s="48"/>
      <c r="O26" s="39"/>
      <c r="P26" s="39"/>
      <c r="Q26" s="40"/>
      <c r="R26" s="81"/>
      <c r="S26" s="15"/>
    </row>
    <row r="27" spans="1:19" ht="20.25">
      <c r="A27" s="56" t="s">
        <v>94</v>
      </c>
      <c r="B27" s="57">
        <v>4922.3500000000004</v>
      </c>
      <c r="C27" s="112">
        <f>SUM(C25:C26)</f>
        <v>2000</v>
      </c>
      <c r="D27" s="15"/>
      <c r="E27" s="29" t="s">
        <v>95</v>
      </c>
      <c r="F27" s="153">
        <v>12000</v>
      </c>
      <c r="G27" s="46">
        <v>5782.8</v>
      </c>
      <c r="H27" s="46">
        <v>12000</v>
      </c>
      <c r="I27" s="15"/>
      <c r="J27" s="15"/>
      <c r="K27" s="64" t="s">
        <v>96</v>
      </c>
      <c r="L27" s="37" t="s">
        <v>97</v>
      </c>
      <c r="M27" s="65" t="s">
        <v>98</v>
      </c>
      <c r="N27" s="38">
        <v>20</v>
      </c>
      <c r="O27" s="39">
        <v>10</v>
      </c>
      <c r="P27" s="39">
        <v>10</v>
      </c>
      <c r="Q27" s="40">
        <v>10</v>
      </c>
      <c r="R27" s="81">
        <v>10</v>
      </c>
      <c r="S27" s="15" t="s">
        <v>99</v>
      </c>
    </row>
    <row r="28" spans="1:19" ht="18.75" customHeight="1">
      <c r="D28" s="15"/>
      <c r="E28" s="29" t="s">
        <v>100</v>
      </c>
      <c r="F28" s="162">
        <v>5000</v>
      </c>
      <c r="G28" s="30">
        <v>4922.6499999999996</v>
      </c>
      <c r="H28" s="30">
        <v>5000</v>
      </c>
      <c r="I28" s="15"/>
      <c r="J28" s="15"/>
      <c r="K28" s="66" t="s">
        <v>101</v>
      </c>
      <c r="L28" s="67"/>
      <c r="M28" s="68" t="s">
        <v>102</v>
      </c>
      <c r="N28" s="69"/>
      <c r="O28" s="51"/>
      <c r="P28" s="51"/>
      <c r="Q28" s="70"/>
      <c r="R28" s="82"/>
      <c r="S28" s="15"/>
    </row>
    <row r="29" spans="1:19" ht="20.25">
      <c r="A29" s="56" t="s">
        <v>103</v>
      </c>
      <c r="B29" s="57"/>
      <c r="C29" s="111"/>
      <c r="D29" s="15"/>
      <c r="E29" s="21" t="s">
        <v>104</v>
      </c>
      <c r="F29" s="163">
        <f>SUM(F25:F28)</f>
        <v>30600</v>
      </c>
      <c r="G29" s="57">
        <f>SUM(G25:G28)</f>
        <v>22882.449999999997</v>
      </c>
      <c r="H29" s="57">
        <f>SUM(H25:H28)</f>
        <v>30600</v>
      </c>
      <c r="I29" s="133">
        <f>F29-G29</f>
        <v>7717.5500000000029</v>
      </c>
      <c r="J29" s="15"/>
      <c r="K29" s="23"/>
      <c r="L29" s="23"/>
      <c r="M29" s="23"/>
      <c r="N29" s="71"/>
      <c r="O29" s="71"/>
      <c r="P29" s="71"/>
      <c r="Q29" s="71"/>
      <c r="R29" s="71"/>
      <c r="S29" s="15"/>
    </row>
    <row r="30" spans="1:19" ht="20.25">
      <c r="A30" s="23" t="s">
        <v>105</v>
      </c>
      <c r="B30" s="30">
        <v>13262</v>
      </c>
      <c r="C30" s="113">
        <v>20000</v>
      </c>
      <c r="D30" s="15"/>
      <c r="E30" s="84"/>
      <c r="F30" s="164"/>
      <c r="G30" s="63"/>
      <c r="H30" s="92"/>
      <c r="I30" s="15"/>
      <c r="J30" s="15"/>
      <c r="K30" s="72" t="s">
        <v>106</v>
      </c>
      <c r="L30" s="32"/>
      <c r="M30" s="32"/>
      <c r="N30" s="34"/>
      <c r="O30" s="34"/>
      <c r="P30" s="34"/>
      <c r="Q30" s="35"/>
      <c r="R30" s="80"/>
      <c r="S30" s="15"/>
    </row>
    <row r="31" spans="1:19" ht="20.25">
      <c r="A31" s="23" t="s">
        <v>107</v>
      </c>
      <c r="B31" s="30">
        <v>0</v>
      </c>
      <c r="C31" s="111">
        <v>0</v>
      </c>
      <c r="D31" s="15"/>
      <c r="E31" s="135" t="s">
        <v>108</v>
      </c>
      <c r="F31" s="165">
        <f>F29+F22+F12+F8</f>
        <v>914200</v>
      </c>
      <c r="G31" s="136">
        <f>G29+G22+G12+G8</f>
        <v>396412.66</v>
      </c>
      <c r="H31" s="137">
        <f>H29+H22+H12+H8</f>
        <v>2178100</v>
      </c>
      <c r="I31" s="133">
        <f>F31-G31</f>
        <v>517787.34</v>
      </c>
      <c r="J31" s="15"/>
      <c r="K31" s="59" t="s">
        <v>109</v>
      </c>
      <c r="L31" s="37" t="s">
        <v>110</v>
      </c>
      <c r="M31" s="37" t="s">
        <v>111</v>
      </c>
      <c r="N31" s="39">
        <v>20</v>
      </c>
      <c r="O31" s="47">
        <v>100</v>
      </c>
      <c r="P31" s="39">
        <v>20</v>
      </c>
      <c r="Q31" s="40">
        <v>20</v>
      </c>
      <c r="R31" s="81">
        <v>20</v>
      </c>
      <c r="S31" s="73" t="s">
        <v>112</v>
      </c>
    </row>
    <row r="32" spans="1:19" ht="20.25">
      <c r="A32" s="23" t="s">
        <v>113</v>
      </c>
      <c r="B32" s="30">
        <v>0</v>
      </c>
      <c r="C32" s="111">
        <v>0</v>
      </c>
      <c r="D32" s="15"/>
      <c r="F32" s="166"/>
      <c r="G32" s="134"/>
      <c r="H32" s="86"/>
      <c r="I32" s="15"/>
      <c r="J32" s="15"/>
      <c r="K32" s="59" t="s">
        <v>109</v>
      </c>
      <c r="L32" s="37" t="s">
        <v>110</v>
      </c>
      <c r="M32" s="37" t="s">
        <v>114</v>
      </c>
      <c r="N32" s="39">
        <v>5</v>
      </c>
      <c r="O32" s="39">
        <v>40</v>
      </c>
      <c r="P32" s="39">
        <v>5</v>
      </c>
      <c r="Q32" s="40">
        <v>5</v>
      </c>
      <c r="R32" s="81">
        <v>5</v>
      </c>
      <c r="S32" s="37" t="s">
        <v>114</v>
      </c>
    </row>
    <row r="33" spans="1:19" ht="20.25">
      <c r="A33" s="56" t="s">
        <v>115</v>
      </c>
      <c r="B33" s="57">
        <f>SUM(B30:B32)</f>
        <v>13262</v>
      </c>
      <c r="C33" s="112">
        <f>C30+C31+C32</f>
        <v>20000</v>
      </c>
      <c r="D33" s="15"/>
      <c r="E33" t="s">
        <v>116</v>
      </c>
      <c r="K33" s="59"/>
      <c r="L33" s="37"/>
      <c r="M33" s="37"/>
      <c r="N33" s="39"/>
      <c r="O33" s="39"/>
      <c r="P33" s="39"/>
      <c r="Q33" s="40"/>
      <c r="R33" s="81"/>
      <c r="S33" s="15"/>
    </row>
    <row r="34" spans="1:19" ht="20.25">
      <c r="A34" s="23"/>
      <c r="B34" s="63"/>
      <c r="C34" s="103"/>
      <c r="D34" s="15"/>
      <c r="K34" s="76" t="s">
        <v>117</v>
      </c>
      <c r="L34" s="37"/>
      <c r="M34" s="37"/>
      <c r="N34" s="39"/>
      <c r="O34" s="39"/>
      <c r="P34" s="39"/>
      <c r="Q34" s="40"/>
      <c r="R34" s="81"/>
      <c r="S34" s="15"/>
    </row>
    <row r="35" spans="1:19" ht="20.25">
      <c r="A35" s="144" t="s">
        <v>118</v>
      </c>
      <c r="B35" s="172">
        <f>B8-B16-B22-B27+B33</f>
        <v>473935.99000000011</v>
      </c>
      <c r="C35" s="172">
        <f>C8-C16-C22-C27+C33</f>
        <v>-1171300</v>
      </c>
      <c r="D35" s="15"/>
      <c r="K35" s="75" t="s">
        <v>119</v>
      </c>
      <c r="L35" s="37"/>
      <c r="M35" s="59"/>
      <c r="N35" s="48"/>
      <c r="O35" s="39"/>
      <c r="P35" s="39"/>
      <c r="Q35" s="40"/>
      <c r="R35" s="82"/>
      <c r="S35" s="15"/>
    </row>
    <row r="36" spans="1:19" ht="20.25">
      <c r="A36" s="23" t="s">
        <v>120</v>
      </c>
      <c r="B36" s="46">
        <v>0</v>
      </c>
      <c r="C36" s="111">
        <v>0</v>
      </c>
      <c r="D36" s="15"/>
      <c r="K36" s="119"/>
      <c r="L36" s="37"/>
      <c r="M36" s="59"/>
      <c r="N36" s="48"/>
      <c r="O36" s="39"/>
      <c r="P36" s="39"/>
      <c r="Q36" s="40"/>
      <c r="R36" s="81"/>
      <c r="S36" s="15"/>
    </row>
    <row r="37" spans="1:19" ht="20.25">
      <c r="A37" s="56" t="s">
        <v>121</v>
      </c>
      <c r="B37" s="105">
        <f>B35+B36</f>
        <v>473935.99000000011</v>
      </c>
      <c r="C37" s="181">
        <f>C35+C36</f>
        <v>-1171300</v>
      </c>
      <c r="D37" s="182" t="s">
        <v>122</v>
      </c>
      <c r="K37" s="115" t="s">
        <v>123</v>
      </c>
      <c r="L37" s="116"/>
      <c r="M37" s="117"/>
      <c r="N37" s="118">
        <f>SUM(N4:N35)</f>
        <v>1745</v>
      </c>
      <c r="O37" s="118">
        <f>SUM(O4:O35)</f>
        <v>820</v>
      </c>
      <c r="P37" s="118">
        <f>SUM(P4:P35)</f>
        <v>1610</v>
      </c>
      <c r="Q37" s="118">
        <f>SUM(Q4:Q35)</f>
        <v>2105</v>
      </c>
      <c r="R37" s="120">
        <f>SUM(R4:R35)</f>
        <v>65</v>
      </c>
      <c r="S37" s="15"/>
    </row>
    <row r="38" spans="1:19" ht="20.25">
      <c r="A38" s="23" t="s">
        <v>124</v>
      </c>
      <c r="B38" s="105">
        <f>B36+B37</f>
        <v>473935.99000000011</v>
      </c>
      <c r="C38" s="111">
        <v>0</v>
      </c>
      <c r="D38" s="15"/>
      <c r="K38" s="79" t="s">
        <v>125</v>
      </c>
      <c r="L38" s="15"/>
      <c r="M38" s="15"/>
      <c r="N38" s="78"/>
      <c r="O38" s="15"/>
      <c r="P38" s="78"/>
      <c r="Q38" s="78"/>
      <c r="R38" s="79"/>
      <c r="S38" s="85"/>
    </row>
    <row r="39" spans="1:19" ht="20.25">
      <c r="A39" s="23" t="s">
        <v>126</v>
      </c>
      <c r="B39" s="30">
        <v>0</v>
      </c>
      <c r="C39" s="111">
        <f>C37</f>
        <v>-1171300</v>
      </c>
      <c r="D39" s="15"/>
      <c r="K39" s="79" t="s">
        <v>127</v>
      </c>
      <c r="L39" s="79"/>
      <c r="M39" s="79"/>
      <c r="N39" s="79"/>
      <c r="O39" s="79"/>
      <c r="P39" s="79"/>
      <c r="Q39" s="79"/>
      <c r="R39" s="79"/>
      <c r="S39" s="15"/>
    </row>
    <row r="40" spans="1:19" ht="20.25">
      <c r="A40" s="14" t="s">
        <v>128</v>
      </c>
      <c r="B40" s="138">
        <f>B37-B38</f>
        <v>0</v>
      </c>
      <c r="C40" s="114">
        <f>C37-C39</f>
        <v>0</v>
      </c>
      <c r="D40" s="15"/>
      <c r="K40" s="86"/>
      <c r="L40" s="87"/>
      <c r="M40" s="88"/>
      <c r="N40" s="89"/>
      <c r="O40" s="90"/>
      <c r="P40" s="90"/>
      <c r="Q40" s="90"/>
      <c r="R40" s="91"/>
      <c r="S40" s="15"/>
    </row>
    <row r="41" spans="1:19" ht="20.25">
      <c r="D41" s="15"/>
      <c r="I41" s="15"/>
      <c r="J41" s="15"/>
      <c r="S41" s="15"/>
    </row>
    <row r="42" spans="1:19" ht="20.25">
      <c r="A42" s="139" t="s">
        <v>129</v>
      </c>
      <c r="B42" s="15"/>
      <c r="D42" s="15"/>
      <c r="S42" s="15"/>
    </row>
    <row r="43" spans="1:19" ht="19.5" customHeight="1">
      <c r="A43" s="23" t="s">
        <v>130</v>
      </c>
      <c r="B43" s="30">
        <v>248400</v>
      </c>
      <c r="D43" s="15"/>
      <c r="I43" s="15"/>
      <c r="J43" s="15"/>
      <c r="S43" s="15"/>
    </row>
    <row r="44" spans="1:19" ht="15" customHeight="1">
      <c r="A44" s="140" t="s">
        <v>131</v>
      </c>
      <c r="B44" s="141">
        <v>99398</v>
      </c>
      <c r="C44" s="78"/>
    </row>
    <row r="45" spans="1:19" ht="15" customHeight="1">
      <c r="A45" s="143" t="s">
        <v>132</v>
      </c>
      <c r="B45" s="142">
        <v>149002</v>
      </c>
      <c r="C45" s="15"/>
      <c r="L45" s="1"/>
      <c r="M45" s="1"/>
      <c r="N45" s="1"/>
      <c r="O45" s="1"/>
      <c r="P45" s="1"/>
      <c r="Q45" s="1"/>
      <c r="R45" s="1"/>
    </row>
    <row r="46" spans="1:19" ht="15" customHeight="1">
      <c r="C46" s="15"/>
      <c r="K46" s="1"/>
      <c r="L46" s="1"/>
      <c r="M46" s="1"/>
      <c r="N46" s="2"/>
      <c r="O46" s="1"/>
      <c r="P46" s="1"/>
      <c r="Q46" s="1"/>
      <c r="R46" s="1"/>
    </row>
    <row r="47" spans="1:19" ht="15" customHeight="1">
      <c r="A47" s="173" t="s">
        <v>133</v>
      </c>
      <c r="B47" s="57">
        <v>1820546.78</v>
      </c>
      <c r="L47" s="1"/>
      <c r="M47" s="1"/>
      <c r="N47" s="1"/>
      <c r="O47" s="1"/>
      <c r="P47" s="1"/>
      <c r="Q47" s="1"/>
      <c r="R47" s="1"/>
    </row>
    <row r="48" spans="1:19" ht="15" customHeight="1">
      <c r="K48" s="3"/>
      <c r="L48" s="3"/>
      <c r="M48" s="3"/>
      <c r="N48" s="3"/>
      <c r="O48" s="3"/>
      <c r="P48" s="3"/>
      <c r="Q48" s="1"/>
      <c r="R48" s="3"/>
    </row>
    <row r="49" spans="1:18" ht="15" customHeight="1">
      <c r="K49" s="4"/>
      <c r="L49" s="4"/>
      <c r="M49" s="4"/>
      <c r="N49" s="4"/>
      <c r="O49" s="4"/>
      <c r="P49" s="4"/>
      <c r="Q49" s="3"/>
      <c r="R49" s="4"/>
    </row>
    <row r="50" spans="1:18" ht="15" customHeight="1">
      <c r="A50" s="177" t="s">
        <v>134</v>
      </c>
      <c r="B50" s="178">
        <v>63000</v>
      </c>
      <c r="Q50" s="4"/>
      <c r="R50" s="5"/>
    </row>
    <row r="51" spans="1:18" ht="15" customHeight="1">
      <c r="M51" s="5"/>
      <c r="N51" s="5"/>
      <c r="O51" s="5"/>
      <c r="P51" s="5"/>
      <c r="Q51" s="5"/>
    </row>
    <row r="52" spans="1:18" ht="15" customHeight="1">
      <c r="N52" s="6"/>
      <c r="P52" s="2"/>
      <c r="Q52" s="2"/>
    </row>
    <row r="53" spans="1:18" ht="15" customHeight="1">
      <c r="B53" s="83"/>
    </row>
    <row r="54" spans="1:18" ht="15" customHeight="1">
      <c r="B54" s="125"/>
      <c r="N54" s="2"/>
      <c r="P54" s="2"/>
      <c r="Q54" s="2"/>
    </row>
    <row r="55" spans="1:18" ht="15" customHeight="1">
      <c r="N55" s="2"/>
      <c r="P55" s="2"/>
      <c r="Q55" s="2"/>
    </row>
  </sheetData>
  <pageMargins left="0.25" right="0.25" top="0.75" bottom="0.75" header="0.3" footer="0.3"/>
  <pageSetup paperSize="9" fitToWidth="0" fitToHeight="0" orientation="portrait" r:id="rId1"/>
  <rowBreaks count="1" manualBreakCount="1">
    <brk id="1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2552-F732-49F4-A5D9-9184F72CD6DE}">
  <dimension ref="A1:B84"/>
  <sheetViews>
    <sheetView workbookViewId="0">
      <selection activeCell="B17" sqref="B17"/>
    </sheetView>
  </sheetViews>
  <sheetFormatPr defaultRowHeight="15"/>
  <cols>
    <col min="1" max="1" width="42.5703125" customWidth="1"/>
    <col min="2" max="2" width="22.28515625" style="150" customWidth="1"/>
    <col min="3" max="3" width="14.7109375" customWidth="1"/>
  </cols>
  <sheetData>
    <row r="1" spans="1:2" ht="20.25">
      <c r="A1" s="174"/>
      <c r="B1" s="146"/>
    </row>
    <row r="2" spans="1:2" ht="20.25">
      <c r="A2" s="23" t="s">
        <v>15</v>
      </c>
      <c r="B2" s="30">
        <v>136597.57999999999</v>
      </c>
    </row>
    <row r="3" spans="1:2" ht="20.25">
      <c r="A3" s="23" t="s">
        <v>18</v>
      </c>
      <c r="B3" s="30">
        <v>141406</v>
      </c>
    </row>
    <row r="4" spans="1:2" ht="20.25">
      <c r="A4" s="23" t="s">
        <v>25</v>
      </c>
      <c r="B4" s="30">
        <v>50335.11</v>
      </c>
    </row>
    <row r="5" spans="1:2" ht="20.25">
      <c r="A5" s="23" t="s">
        <v>29</v>
      </c>
      <c r="B5" s="30">
        <v>1241.02</v>
      </c>
    </row>
    <row r="6" spans="1:2" ht="20.25">
      <c r="A6" s="62" t="s">
        <v>41</v>
      </c>
      <c r="B6" s="30">
        <v>15320</v>
      </c>
    </row>
    <row r="7" spans="1:2" ht="20.25">
      <c r="A7" s="62" t="s">
        <v>16</v>
      </c>
      <c r="B7" s="30">
        <v>11658.12</v>
      </c>
    </row>
    <row r="8" spans="1:2" ht="20.25">
      <c r="A8" s="62" t="s">
        <v>69</v>
      </c>
      <c r="B8" s="30">
        <v>7830.7</v>
      </c>
    </row>
    <row r="9" spans="1:2" ht="20.25">
      <c r="A9" s="62" t="s">
        <v>74</v>
      </c>
      <c r="B9" s="30">
        <v>9141.68</v>
      </c>
    </row>
    <row r="10" spans="1:2" ht="20.25">
      <c r="A10" s="23" t="s">
        <v>91</v>
      </c>
      <c r="B10" s="30">
        <v>840</v>
      </c>
    </row>
    <row r="11" spans="1:2" ht="20.25">
      <c r="A11" s="23" t="s">
        <v>93</v>
      </c>
      <c r="B11" s="30">
        <v>11337</v>
      </c>
    </row>
    <row r="12" spans="1:2" ht="20.25">
      <c r="A12" s="23" t="s">
        <v>95</v>
      </c>
      <c r="B12" s="30">
        <v>5782.8</v>
      </c>
    </row>
    <row r="13" spans="1:2" ht="20.25">
      <c r="A13" s="23" t="s">
        <v>100</v>
      </c>
      <c r="B13" s="30">
        <v>4922.6499999999996</v>
      </c>
    </row>
    <row r="14" spans="1:2">
      <c r="B14" s="148"/>
    </row>
    <row r="15" spans="1:2">
      <c r="B15" s="148"/>
    </row>
    <row r="16" spans="1:2">
      <c r="B16" s="148"/>
    </row>
    <row r="17" spans="1:2">
      <c r="B17" s="148"/>
    </row>
    <row r="18" spans="1:2" ht="20.25">
      <c r="A18" s="15"/>
      <c r="B18" s="149"/>
    </row>
    <row r="19" spans="1:2" ht="20.25">
      <c r="A19" s="15"/>
      <c r="B19" s="149"/>
    </row>
    <row r="20" spans="1:2" ht="20.25">
      <c r="A20" s="15"/>
      <c r="B20" s="149"/>
    </row>
    <row r="21" spans="1:2" ht="20.25">
      <c r="A21" s="15"/>
      <c r="B21" s="149"/>
    </row>
    <row r="22" spans="1:2" ht="20.25">
      <c r="A22" s="170"/>
      <c r="B22" s="149"/>
    </row>
    <row r="23" spans="1:2" ht="20.25">
      <c r="A23" s="170"/>
      <c r="B23" s="151"/>
    </row>
    <row r="24" spans="1:2" ht="20.25">
      <c r="A24" s="170"/>
      <c r="B24" s="151"/>
    </row>
    <row r="25" spans="1:2" ht="20.25">
      <c r="A25" s="170"/>
      <c r="B25" s="151"/>
    </row>
    <row r="26" spans="1:2" ht="20.25">
      <c r="A26" s="170"/>
      <c r="B26" s="171"/>
    </row>
    <row r="27" spans="1:2" ht="20.25">
      <c r="A27" s="170"/>
      <c r="B27" s="151"/>
    </row>
    <row r="28" spans="1:2" ht="20.25">
      <c r="A28" s="170"/>
      <c r="B28" s="151"/>
    </row>
    <row r="29" spans="1:2" ht="20.25">
      <c r="A29" s="15"/>
      <c r="B29" s="151"/>
    </row>
    <row r="30" spans="1:2" ht="20.25">
      <c r="A30" s="15"/>
      <c r="B30" s="151"/>
    </row>
    <row r="31" spans="1:2" ht="20.25">
      <c r="A31" s="15"/>
      <c r="B31" s="151"/>
    </row>
    <row r="32" spans="1:2" ht="20.25">
      <c r="A32" s="15"/>
      <c r="B32" s="151"/>
    </row>
    <row r="33" spans="1:2" ht="20.25">
      <c r="A33" s="15"/>
      <c r="B33" s="151"/>
    </row>
    <row r="34" spans="1:2">
      <c r="A34" s="145"/>
      <c r="B34" s="148"/>
    </row>
    <row r="35" spans="1:2">
      <c r="A35" s="145"/>
      <c r="B35" s="148"/>
    </row>
    <row r="36" spans="1:2">
      <c r="A36" s="145"/>
      <c r="B36" s="148"/>
    </row>
    <row r="37" spans="1:2" ht="20.25">
      <c r="A37" s="132"/>
      <c r="B37" s="167"/>
    </row>
    <row r="38" spans="1:2">
      <c r="A38" s="145"/>
      <c r="B38" s="148"/>
    </row>
    <row r="39" spans="1:2">
      <c r="A39" s="145"/>
      <c r="B39" s="148"/>
    </row>
    <row r="40" spans="1:2">
      <c r="A40" s="145"/>
      <c r="B40" s="148"/>
    </row>
    <row r="41" spans="1:2">
      <c r="A41" s="145"/>
      <c r="B41" s="148"/>
    </row>
    <row r="42" spans="1:2" ht="20.25">
      <c r="A42" s="132"/>
      <c r="B42" s="168"/>
    </row>
    <row r="43" spans="1:2">
      <c r="A43" s="145"/>
      <c r="B43" s="148"/>
    </row>
    <row r="44" spans="1:2" ht="20.25">
      <c r="A44" s="132"/>
      <c r="B44" s="167"/>
    </row>
    <row r="45" spans="1:2">
      <c r="A45" s="145"/>
      <c r="B45" s="148"/>
    </row>
    <row r="46" spans="1:2" ht="20.25">
      <c r="A46" s="132"/>
      <c r="B46" s="168"/>
    </row>
    <row r="47" spans="1:2" ht="20.25">
      <c r="A47" s="86"/>
      <c r="B47" s="149"/>
    </row>
    <row r="48" spans="1:2" ht="20.25">
      <c r="A48" s="132"/>
      <c r="B48" s="149"/>
    </row>
    <row r="49" spans="1:2">
      <c r="A49" s="145"/>
      <c r="B49" s="148"/>
    </row>
    <row r="50" spans="1:2">
      <c r="A50" s="145"/>
      <c r="B50" s="148"/>
    </row>
    <row r="51" spans="1:2">
      <c r="A51" s="145"/>
      <c r="B51" s="148"/>
    </row>
    <row r="52" spans="1:2">
      <c r="A52" s="145"/>
      <c r="B52" s="148"/>
    </row>
    <row r="53" spans="1:2">
      <c r="A53" s="145"/>
      <c r="B53" s="148"/>
    </row>
    <row r="54" spans="1:2">
      <c r="A54" s="145"/>
      <c r="B54" s="148"/>
    </row>
    <row r="55" spans="1:2">
      <c r="A55" s="145"/>
      <c r="B55" s="148"/>
    </row>
    <row r="56" spans="1:2" ht="20.25">
      <c r="A56" s="132"/>
      <c r="B56" s="168"/>
    </row>
    <row r="57" spans="1:2" ht="20.25">
      <c r="A57" s="86"/>
      <c r="B57" s="167"/>
    </row>
    <row r="58" spans="1:2" ht="20.25">
      <c r="A58" s="132"/>
      <c r="B58" s="149"/>
    </row>
    <row r="59" spans="1:2">
      <c r="A59" s="145"/>
      <c r="B59" s="148"/>
    </row>
    <row r="60" spans="1:2">
      <c r="A60" s="145"/>
      <c r="B60" s="148"/>
    </row>
    <row r="61" spans="1:2">
      <c r="A61" s="145"/>
      <c r="B61" s="148"/>
    </row>
    <row r="62" spans="1:2">
      <c r="A62" s="145"/>
      <c r="B62" s="148"/>
    </row>
    <row r="63" spans="1:2" ht="20.25">
      <c r="A63" s="132"/>
      <c r="B63" s="169"/>
    </row>
    <row r="64" spans="1:2" ht="20.25">
      <c r="A64" s="86"/>
      <c r="B64" s="167"/>
    </row>
    <row r="65" spans="1:2" ht="20.25">
      <c r="A65" s="132"/>
      <c r="B65" s="169"/>
    </row>
    <row r="66" spans="1:2">
      <c r="A66" s="145"/>
      <c r="B66" s="148"/>
    </row>
    <row r="67" spans="1:2">
      <c r="A67" s="145"/>
      <c r="B67" s="148"/>
    </row>
    <row r="68" spans="1:2">
      <c r="A68" s="145"/>
      <c r="B68" s="148"/>
    </row>
    <row r="69" spans="1:2">
      <c r="A69" s="145"/>
      <c r="B69" s="148"/>
    </row>
    <row r="70" spans="1:2">
      <c r="A70" s="145"/>
      <c r="B70" s="148"/>
    </row>
    <row r="71" spans="1:2">
      <c r="A71" s="145"/>
      <c r="B71" s="148"/>
    </row>
    <row r="72" spans="1:2">
      <c r="A72" s="145"/>
      <c r="B72" s="148"/>
    </row>
    <row r="73" spans="1:2">
      <c r="A73" s="145"/>
      <c r="B73" s="148"/>
    </row>
    <row r="74" spans="1:2">
      <c r="A74" s="145"/>
      <c r="B74" s="148"/>
    </row>
    <row r="75" spans="1:2">
      <c r="A75" s="145"/>
      <c r="B75" s="148"/>
    </row>
    <row r="76" spans="1:2">
      <c r="A76" s="145"/>
      <c r="B76" s="148"/>
    </row>
    <row r="77" spans="1:2">
      <c r="A77" s="145"/>
      <c r="B77" s="148"/>
    </row>
    <row r="78" spans="1:2">
      <c r="A78" s="145"/>
      <c r="B78" s="148"/>
    </row>
    <row r="79" spans="1:2">
      <c r="A79" s="145"/>
      <c r="B79" s="148"/>
    </row>
    <row r="80" spans="1:2">
      <c r="A80" s="145"/>
      <c r="B80" s="148"/>
    </row>
    <row r="81" spans="1:2">
      <c r="A81" s="145"/>
      <c r="B81" s="148"/>
    </row>
    <row r="82" spans="1:2">
      <c r="A82" s="145"/>
      <c r="B82" s="148"/>
    </row>
    <row r="83" spans="1:2">
      <c r="A83" s="145"/>
      <c r="B83" s="148"/>
    </row>
    <row r="84" spans="1:2">
      <c r="A84" s="145"/>
      <c r="B84" s="14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238E-D402-41AF-A743-9B0DE840F5D9}">
  <dimension ref="B3:C20"/>
  <sheetViews>
    <sheetView workbookViewId="0">
      <selection activeCell="I12" sqref="I12"/>
    </sheetView>
  </sheetViews>
  <sheetFormatPr defaultRowHeight="15"/>
  <cols>
    <col min="2" max="2" width="45.42578125" customWidth="1"/>
    <col min="3" max="3" width="28.85546875" customWidth="1"/>
  </cols>
  <sheetData>
    <row r="3" spans="2:3" ht="20.25">
      <c r="B3" s="128" t="s">
        <v>5</v>
      </c>
      <c r="C3" s="126" t="s">
        <v>3</v>
      </c>
    </row>
    <row r="4" spans="2:3" ht="20.25">
      <c r="B4" s="98" t="s">
        <v>13</v>
      </c>
      <c r="C4" s="23"/>
    </row>
    <row r="5" spans="2:3" ht="20.25">
      <c r="B5" s="74" t="s">
        <v>15</v>
      </c>
      <c r="C5" s="46">
        <v>136597.57999999999</v>
      </c>
    </row>
    <row r="6" spans="2:3" ht="20.25">
      <c r="B6" s="29" t="s">
        <v>18</v>
      </c>
      <c r="C6" s="30">
        <v>141406</v>
      </c>
    </row>
    <row r="7" spans="2:3" ht="20.25">
      <c r="B7" s="29" t="s">
        <v>25</v>
      </c>
      <c r="C7" s="30">
        <v>50335.11</v>
      </c>
    </row>
    <row r="8" spans="2:3" ht="20.25">
      <c r="B8" s="29" t="s">
        <v>29</v>
      </c>
      <c r="C8" s="30">
        <v>1241.02</v>
      </c>
    </row>
    <row r="9" spans="2:3" ht="20.25">
      <c r="B9" s="97" t="s">
        <v>41</v>
      </c>
      <c r="C9" s="46">
        <v>15320</v>
      </c>
    </row>
    <row r="10" spans="2:3" ht="20.25">
      <c r="B10" s="121" t="s">
        <v>16</v>
      </c>
      <c r="C10" s="124">
        <v>11658.12</v>
      </c>
    </row>
    <row r="11" spans="2:3" ht="20.25">
      <c r="B11" s="62" t="s">
        <v>35</v>
      </c>
      <c r="C11" s="30">
        <v>0</v>
      </c>
    </row>
    <row r="12" spans="2:3" ht="20.25">
      <c r="B12" s="49" t="s">
        <v>44</v>
      </c>
      <c r="C12" s="63">
        <v>0</v>
      </c>
    </row>
    <row r="13" spans="2:3" ht="20.25">
      <c r="B13" s="62" t="s">
        <v>57</v>
      </c>
      <c r="C13" s="30">
        <v>0</v>
      </c>
    </row>
    <row r="14" spans="2:3" ht="20.25">
      <c r="B14" s="62" t="s">
        <v>69</v>
      </c>
      <c r="C14" s="30">
        <v>7830.7</v>
      </c>
    </row>
    <row r="15" spans="2:3" ht="20.25">
      <c r="B15" s="62" t="s">
        <v>74</v>
      </c>
      <c r="C15" s="30">
        <v>9141.68</v>
      </c>
    </row>
    <row r="16" spans="2:3" ht="20.25">
      <c r="B16" s="84" t="s">
        <v>78</v>
      </c>
      <c r="C16" s="63">
        <v>0</v>
      </c>
    </row>
    <row r="17" spans="2:3" ht="20.25">
      <c r="B17" s="77" t="s">
        <v>91</v>
      </c>
      <c r="C17" s="30">
        <v>840</v>
      </c>
    </row>
    <row r="18" spans="2:3" ht="20.25">
      <c r="B18" s="22" t="s">
        <v>93</v>
      </c>
      <c r="C18" s="30">
        <v>11337</v>
      </c>
    </row>
    <row r="19" spans="2:3" ht="20.25">
      <c r="B19" s="29" t="s">
        <v>95</v>
      </c>
      <c r="C19" s="46">
        <v>5782.8</v>
      </c>
    </row>
    <row r="20" spans="2:3" ht="20.25">
      <c r="B20" s="29" t="s">
        <v>100</v>
      </c>
      <c r="C20" s="30">
        <v>4922.6499999999996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Svensson</dc:creator>
  <cp:keywords/>
  <dc:description/>
  <cp:lastModifiedBy>Slättenhus GA</cp:lastModifiedBy>
  <cp:revision/>
  <dcterms:created xsi:type="dcterms:W3CDTF">2015-06-05T18:19:34Z</dcterms:created>
  <dcterms:modified xsi:type="dcterms:W3CDTF">2024-08-25T16:05:19Z</dcterms:modified>
  <cp:category/>
  <cp:contentStatus/>
</cp:coreProperties>
</file>